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RYC\COMISION ELECTORAL\DATA DOCENTES ELECCIONES AL CO-GOBIERNO\"/>
    </mc:Choice>
  </mc:AlternateContent>
  <xr:revisionPtr revIDLastSave="0" documentId="13_ncr:1_{674E10F6-6B43-4271-9457-0250680D4468}" xr6:coauthVersionLast="37" xr6:coauthVersionMax="37" xr10:uidLastSave="{00000000-0000-0000-0000-000000000000}"/>
  <bookViews>
    <workbookView xWindow="0" yWindow="0" windowWidth="21600" windowHeight="9140" tabRatio="760" firstSheet="1" activeTab="1" xr2:uid="{00000000-000D-0000-FFFF-FFFF00000000}"/>
  </bookViews>
  <sheets>
    <sheet name="LISTADO_IEU_POR_CODIGO" sheetId="2" state="hidden" r:id="rId1"/>
    <sheet name="RESUMEN" sheetId="3" r:id="rId2"/>
    <sheet name="RESUMEN_PRESUPUESTARIO" sheetId="4" state="hidden" r:id="rId3"/>
    <sheet name="RESUMEN_GENERAL" sheetId="5" state="hidden" r:id="rId4"/>
    <sheet name="DOC_FIJOS" sheetId="7" r:id="rId5"/>
    <sheet name="DOC_CONTRATADOS" sheetId="8" r:id="rId6"/>
    <sheet name="DOC_JUBILADOS" sheetId="13" r:id="rId7"/>
  </sheets>
  <definedNames>
    <definedName name="_xlnm._FilterDatabase" localSheetId="5">DOC_CONTRATADOS!$A$7:$IA$489</definedName>
    <definedName name="_xlnm._FilterDatabase" localSheetId="4">DOC_FIJOS!$A$7:$FK$229</definedName>
    <definedName name="_xlnm._FilterDatabase" localSheetId="6">DOC_JUBILADOS!$A$7:$FZ$116</definedName>
    <definedName name="_FilterDatabase_0" localSheetId="5">DOC_CONTRATADOS!$A$7:$IA$489</definedName>
    <definedName name="_FilterDatabase_0" localSheetId="4">DOC_FIJOS!$A$7:$FK$229</definedName>
    <definedName name="_FilterDatabase_0" localSheetId="6">DOC_JUBILADOS!$A$7:$FZ$116</definedName>
    <definedName name="_FilterDatabase_0_0" localSheetId="5">DOC_CONTRATADOS!$A$7:$IA$489</definedName>
    <definedName name="_FilterDatabase_0_0" localSheetId="4">DOC_FIJOS!$A$7:$FK$229</definedName>
    <definedName name="_FilterDatabase_0_0" localSheetId="6">DOC_JUBILADOS!$A$7:$FZ$116</definedName>
    <definedName name="_FilterDatabase_0_0_0" localSheetId="5">DOC_CONTRATADOS!$A$7:$IA$489</definedName>
    <definedName name="_FilterDatabase_0_0_0" localSheetId="4">DOC_FIJOS!$A$7:$FK$229</definedName>
    <definedName name="_FilterDatabase_0_0_0" localSheetId="6">DOC_JUBILADOS!$A$7:$FZ$116</definedName>
    <definedName name="_FilterDatabase_0_0_0_0" localSheetId="5">DOC_CONTRATADOS!$A$7:$IA$489</definedName>
    <definedName name="_FilterDatabase_0_0_0_0" localSheetId="4">DOC_FIJOS!$A$7:$FK$229</definedName>
    <definedName name="_FilterDatabase_0_0_0_0" localSheetId="6">DOC_JUBILADOS!$A$7:$FZ$116</definedName>
    <definedName name="_FilterDatabase_0_0_0_0_0" localSheetId="5">DOC_CONTRATADOS!$A$7:$IA$489</definedName>
    <definedName name="_FilterDatabase_0_0_0_0_0" localSheetId="4">DOC_FIJOS!$A$7:$FK$229</definedName>
    <definedName name="_FilterDatabase_0_0_0_0_0" localSheetId="6">DOC_JUBILADOS!$A$7:$FZ$116</definedName>
    <definedName name="CODIGO">LISTADO_IEU_POR_CODIGO!$A$5:$A$60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" i="13" l="1"/>
  <c r="G13" i="13"/>
  <c r="G12" i="13"/>
  <c r="G11" i="13"/>
  <c r="G10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C116" i="13"/>
  <c r="C13" i="8"/>
  <c r="H12" i="8"/>
  <c r="I12" i="8" s="1"/>
  <c r="H11" i="8"/>
  <c r="I11" i="8" s="1"/>
  <c r="H10" i="8"/>
  <c r="I10" i="8" s="1"/>
  <c r="H228" i="7"/>
  <c r="I228" i="7" s="1"/>
  <c r="I227" i="7"/>
  <c r="H227" i="7"/>
  <c r="H226" i="7"/>
  <c r="I226" i="7" s="1"/>
  <c r="I225" i="7"/>
  <c r="H225" i="7"/>
  <c r="H224" i="7"/>
  <c r="I224" i="7" s="1"/>
  <c r="I223" i="7"/>
  <c r="H223" i="7"/>
  <c r="H222" i="7"/>
  <c r="I222" i="7" s="1"/>
  <c r="I221" i="7"/>
  <c r="H221" i="7"/>
  <c r="H220" i="7"/>
  <c r="I220" i="7" s="1"/>
  <c r="I219" i="7"/>
  <c r="H219" i="7"/>
  <c r="H218" i="7"/>
  <c r="I218" i="7" s="1"/>
  <c r="I217" i="7"/>
  <c r="H217" i="7"/>
  <c r="H216" i="7"/>
  <c r="I216" i="7" s="1"/>
  <c r="I215" i="7"/>
  <c r="H215" i="7"/>
  <c r="H214" i="7"/>
  <c r="I214" i="7" s="1"/>
  <c r="I213" i="7"/>
  <c r="H213" i="7"/>
  <c r="H212" i="7"/>
  <c r="I212" i="7" s="1"/>
  <c r="I211" i="7"/>
  <c r="H211" i="7"/>
  <c r="H210" i="7"/>
  <c r="I210" i="7" s="1"/>
  <c r="I209" i="7"/>
  <c r="H209" i="7"/>
  <c r="H208" i="7"/>
  <c r="I208" i="7" s="1"/>
  <c r="I207" i="7"/>
  <c r="H207" i="7"/>
  <c r="H206" i="7"/>
  <c r="I206" i="7" s="1"/>
  <c r="I205" i="7"/>
  <c r="H205" i="7"/>
  <c r="H204" i="7"/>
  <c r="I204" i="7" s="1"/>
  <c r="I203" i="7"/>
  <c r="H203" i="7"/>
  <c r="H202" i="7"/>
  <c r="I202" i="7" s="1"/>
  <c r="I201" i="7"/>
  <c r="H201" i="7"/>
  <c r="H200" i="7"/>
  <c r="I200" i="7" s="1"/>
  <c r="I199" i="7"/>
  <c r="H199" i="7"/>
  <c r="H198" i="7"/>
  <c r="I198" i="7" s="1"/>
  <c r="I197" i="7"/>
  <c r="H197" i="7"/>
  <c r="H196" i="7"/>
  <c r="I196" i="7" s="1"/>
  <c r="I195" i="7"/>
  <c r="H195" i="7"/>
  <c r="H194" i="7"/>
  <c r="I194" i="7" s="1"/>
  <c r="H193" i="7"/>
  <c r="I193" i="7" s="1"/>
  <c r="H192" i="7"/>
  <c r="I192" i="7" s="1"/>
  <c r="H191" i="7"/>
  <c r="I191" i="7" s="1"/>
  <c r="H190" i="7"/>
  <c r="I190" i="7" s="1"/>
  <c r="H189" i="7"/>
  <c r="I189" i="7" s="1"/>
  <c r="H188" i="7"/>
  <c r="I188" i="7" s="1"/>
  <c r="H187" i="7"/>
  <c r="I187" i="7" s="1"/>
  <c r="I186" i="7"/>
  <c r="H186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I178" i="7"/>
  <c r="H178" i="7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I170" i="7"/>
  <c r="H170" i="7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I162" i="7"/>
  <c r="H162" i="7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I155" i="7" s="1"/>
  <c r="I154" i="7"/>
  <c r="H154" i="7"/>
  <c r="H153" i="7"/>
  <c r="I153" i="7" s="1"/>
  <c r="H152" i="7"/>
  <c r="I152" i="7" s="1"/>
  <c r="H151" i="7"/>
  <c r="I151" i="7" s="1"/>
  <c r="H150" i="7"/>
  <c r="I150" i="7" s="1"/>
  <c r="H149" i="7"/>
  <c r="I149" i="7" s="1"/>
  <c r="H148" i="7"/>
  <c r="I148" i="7" s="1"/>
  <c r="H147" i="7"/>
  <c r="I147" i="7" s="1"/>
  <c r="I146" i="7"/>
  <c r="H146" i="7"/>
  <c r="H145" i="7"/>
  <c r="I145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/>
  <c r="I139" i="7" s="1"/>
  <c r="I138" i="7"/>
  <c r="H138" i="7"/>
  <c r="H137" i="7"/>
  <c r="I137" i="7" s="1"/>
  <c r="H136" i="7"/>
  <c r="I136" i="7" s="1"/>
  <c r="H135" i="7"/>
  <c r="I135" i="7" s="1"/>
  <c r="H134" i="7"/>
  <c r="I134" i="7" s="1"/>
  <c r="H133" i="7"/>
  <c r="I133" i="7" s="1"/>
  <c r="H132" i="7"/>
  <c r="I132" i="7" s="1"/>
  <c r="H131" i="7"/>
  <c r="I131" i="7" s="1"/>
  <c r="I130" i="7"/>
  <c r="H130" i="7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3" i="7"/>
  <c r="I123" i="7" s="1"/>
  <c r="I122" i="7"/>
  <c r="H122" i="7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I114" i="7"/>
  <c r="H114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I106" i="7"/>
  <c r="H106" i="7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I98" i="7"/>
  <c r="H98" i="7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I90" i="7"/>
  <c r="H90" i="7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I82" i="7"/>
  <c r="H82" i="7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I74" i="7"/>
  <c r="H74" i="7"/>
  <c r="H73" i="7"/>
  <c r="I73" i="7" s="1"/>
  <c r="H72" i="7"/>
  <c r="I72" i="7" s="1"/>
  <c r="H71" i="7"/>
  <c r="I71" i="7" s="1"/>
  <c r="H70" i="7"/>
  <c r="I70" i="7" s="1"/>
  <c r="H69" i="7"/>
  <c r="I69" i="7" s="1"/>
  <c r="H68" i="7"/>
  <c r="I68" i="7" s="1"/>
  <c r="H67" i="7"/>
  <c r="I67" i="7" s="1"/>
  <c r="I66" i="7"/>
  <c r="H66" i="7"/>
  <c r="H65" i="7"/>
  <c r="I65" i="7" s="1"/>
  <c r="H64" i="7"/>
  <c r="I64" i="7" s="1"/>
  <c r="H63" i="7"/>
  <c r="I63" i="7" s="1"/>
  <c r="H62" i="7"/>
  <c r="I62" i="7" s="1"/>
  <c r="H61" i="7"/>
  <c r="I61" i="7" s="1"/>
  <c r="H60" i="7"/>
  <c r="I60" i="7" s="1"/>
  <c r="H59" i="7"/>
  <c r="I59" i="7" s="1"/>
  <c r="I58" i="7"/>
  <c r="H58" i="7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I50" i="7"/>
  <c r="H50" i="7"/>
  <c r="H49" i="7"/>
  <c r="I49" i="7" s="1"/>
  <c r="H48" i="7"/>
  <c r="I48" i="7" s="1"/>
  <c r="H47" i="7"/>
  <c r="I47" i="7" s="1"/>
  <c r="H46" i="7"/>
  <c r="I46" i="7" s="1"/>
  <c r="H45" i="7"/>
  <c r="I45" i="7" s="1"/>
  <c r="H44" i="7"/>
  <c r="I44" i="7" s="1"/>
  <c r="H43" i="7"/>
  <c r="I43" i="7" s="1"/>
  <c r="I42" i="7"/>
  <c r="H42" i="7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I34" i="7"/>
  <c r="H34" i="7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I26" i="7"/>
  <c r="H26" i="7"/>
  <c r="H25" i="7"/>
  <c r="I25" i="7" s="1"/>
  <c r="I24" i="7"/>
  <c r="H24" i="7"/>
  <c r="H23" i="7"/>
  <c r="I23" i="7" s="1"/>
  <c r="I22" i="7"/>
  <c r="H22" i="7"/>
  <c r="H21" i="7"/>
  <c r="I21" i="7" s="1"/>
  <c r="I20" i="7"/>
  <c r="H20" i="7"/>
  <c r="H19" i="7"/>
  <c r="I19" i="7" s="1"/>
  <c r="I18" i="7"/>
  <c r="H18" i="7"/>
  <c r="H17" i="7"/>
  <c r="I17" i="7" s="1"/>
  <c r="I16" i="7"/>
  <c r="H16" i="7"/>
  <c r="H15" i="7"/>
  <c r="I15" i="7" s="1"/>
  <c r="I14" i="7"/>
  <c r="H14" i="7"/>
  <c r="H13" i="7"/>
  <c r="I13" i="7" s="1"/>
  <c r="I12" i="7"/>
  <c r="H12" i="7"/>
  <c r="H11" i="7"/>
  <c r="I11" i="7" s="1"/>
  <c r="I10" i="7"/>
  <c r="H10" i="7"/>
  <c r="C229" i="7"/>
  <c r="G8" i="13" l="1"/>
  <c r="H8" i="8"/>
  <c r="I8" i="8" s="1"/>
  <c r="H9" i="7"/>
  <c r="I9" i="7"/>
  <c r="C7" i="3"/>
  <c r="H8" i="7"/>
  <c r="I8" i="7" s="1"/>
  <c r="G9" i="13" l="1"/>
  <c r="G17" i="5" l="1"/>
  <c r="H17" i="5" s="1"/>
  <c r="G16" i="5"/>
  <c r="H16" i="5" s="1"/>
  <c r="E16" i="5"/>
  <c r="F15" i="5"/>
  <c r="H15" i="5" s="1"/>
  <c r="E15" i="5"/>
  <c r="F14" i="5"/>
  <c r="H14" i="5" s="1"/>
  <c r="E14" i="5"/>
  <c r="C7" i="4" s="1"/>
  <c r="G13" i="5"/>
  <c r="H13" i="5" s="1"/>
  <c r="G12" i="5"/>
  <c r="H12" i="5" s="1"/>
  <c r="E12" i="5"/>
  <c r="F11" i="5"/>
  <c r="H11" i="5" s="1"/>
  <c r="E11" i="5"/>
  <c r="F10" i="5"/>
  <c r="H10" i="5" s="1"/>
  <c r="G9" i="5"/>
  <c r="G8" i="5"/>
  <c r="G19" i="5" s="1"/>
  <c r="E8" i="5"/>
  <c r="F7" i="5"/>
  <c r="H7" i="5" s="1"/>
  <c r="E7" i="5"/>
  <c r="F6" i="5"/>
  <c r="F19" i="5" s="1"/>
  <c r="A64" i="2"/>
  <c r="D8" i="4" l="1"/>
  <c r="F8" i="4" s="1"/>
  <c r="C9" i="4"/>
  <c r="C8" i="4"/>
  <c r="E10" i="4"/>
  <c r="F10" i="4" s="1"/>
  <c r="H9" i="5"/>
  <c r="D6" i="4"/>
  <c r="D12" i="4" s="1"/>
  <c r="D7" i="4"/>
  <c r="F7" i="4" s="1"/>
  <c r="E9" i="4"/>
  <c r="H6" i="5"/>
  <c r="H19" i="5" s="1"/>
  <c r="H8" i="5"/>
  <c r="F6" i="4" l="1"/>
  <c r="F12" i="4" s="1"/>
  <c r="G12" i="4" s="1"/>
  <c r="F9" i="4"/>
  <c r="E12" i="4"/>
  <c r="E10" i="5" l="1"/>
  <c r="C6" i="3" l="1"/>
  <c r="E6" i="5" l="1"/>
  <c r="E19" i="5" l="1"/>
  <c r="C6" i="4"/>
  <c r="C12" i="4" s="1"/>
  <c r="C8" i="3" l="1"/>
  <c r="E9" i="5"/>
  <c r="E13" i="5" l="1"/>
  <c r="C16" i="3" l="1"/>
  <c r="E17" i="5"/>
  <c r="C10" i="4" s="1"/>
</calcChain>
</file>

<file path=xl/sharedStrings.xml><?xml version="1.0" encoding="utf-8"?>
<sst xmlns="http://schemas.openxmlformats.org/spreadsheetml/2006/main" count="2107" uniqueCount="532">
  <si>
    <t>LISTADO IEU POR CODIGO</t>
  </si>
  <si>
    <t>CODIGO</t>
  </si>
  <si>
    <t>INSTITUCIÓN</t>
  </si>
  <si>
    <t>TIPO</t>
  </si>
  <si>
    <t>SELECCIONE CODIGO</t>
  </si>
  <si>
    <t>SELECCIONE CODIGO DEL ENTE</t>
  </si>
  <si>
    <t>A0006</t>
  </si>
  <si>
    <t>Colegio Universitario Francisco de Miranda (CUFM)</t>
  </si>
  <si>
    <t>Institutos y Colegios Universitarios</t>
  </si>
  <si>
    <t>A0007</t>
  </si>
  <si>
    <t>Colegio Universitario de Caracas (CUC)</t>
  </si>
  <si>
    <t>A0008</t>
  </si>
  <si>
    <t>Colegio Universitario “Profesor José Lorenzo Pérez Rodríguez”</t>
  </si>
  <si>
    <t>A0028</t>
  </si>
  <si>
    <t>Instituto Universitario de Tecnología “Dr. Federico Rivero Palacio”, Región Capital</t>
  </si>
  <si>
    <t>A0029</t>
  </si>
  <si>
    <t>Universidad Politécnica Territorial de Falcón "Alonso Gamero"</t>
  </si>
  <si>
    <t>Universidades Nacionales</t>
  </si>
  <si>
    <t>A0030</t>
  </si>
  <si>
    <t>Instituto Universitario de Tecnología Agroindustrial Región Los Andes</t>
  </si>
  <si>
    <t>A0032</t>
  </si>
  <si>
    <t>Instituto Universitario de Tecnología de los Llanos</t>
  </si>
  <si>
    <t>A0033</t>
  </si>
  <si>
    <t>Instituto Universitario de Tecnología de Maracaibo</t>
  </si>
  <si>
    <t>A0728</t>
  </si>
  <si>
    <t>Universidad Politécnica Territorial de Yaracuy "Arístides Bastidas"</t>
  </si>
  <si>
    <t>A0036</t>
  </si>
  <si>
    <t>Instituto Universitario de Tecnología de Puerto Cabello</t>
  </si>
  <si>
    <t>A0038</t>
  </si>
  <si>
    <t>Instituto Universitario de Tecnología de Valencia</t>
  </si>
  <si>
    <t>A0039</t>
  </si>
  <si>
    <t>Universidad Politécnica Territorial del Estado Trujillo "Mario Briceño Iragorry"</t>
  </si>
  <si>
    <t>A0040</t>
  </si>
  <si>
    <t>Universidad Politécnica Territorial “José Antonio Anzoátegui”</t>
  </si>
  <si>
    <t>A0042</t>
  </si>
  <si>
    <t>Instituto Universitario de Tecnología de Cabimas</t>
  </si>
  <si>
    <t>A0048</t>
  </si>
  <si>
    <t>Instituto Universitario de Tecnología del Oeste “Mariscal Sucre”</t>
  </si>
  <si>
    <t>A0080</t>
  </si>
  <si>
    <t>Universidad del Zulia (LUZ)</t>
  </si>
  <si>
    <t>A0081</t>
  </si>
  <si>
    <t>Universidad Nacional Experimental Politécnica Antonio José de Sucre (UNEXPO)</t>
  </si>
  <si>
    <t>A0082</t>
  </si>
  <si>
    <t>Universidad de Oriente (UDO)</t>
  </si>
  <si>
    <t>A0083</t>
  </si>
  <si>
    <t>Universidad de Los Andes (ULA)</t>
  </si>
  <si>
    <t>A0084</t>
  </si>
  <si>
    <t>Universidad Nacional Experimental de los Llanos Centrales Rómulo Gallegos (UNERG)</t>
  </si>
  <si>
    <t>A0085</t>
  </si>
  <si>
    <t>Universidad Nacional Experimental Rafael María Baralt (UNERMB)</t>
  </si>
  <si>
    <t>A0086</t>
  </si>
  <si>
    <t>Universidad Nacional Experimental Simón Bolívar (USB)</t>
  </si>
  <si>
    <t>A0087</t>
  </si>
  <si>
    <t>Universidad Nacional Abierta (UNA)</t>
  </si>
  <si>
    <t>A0088</t>
  </si>
  <si>
    <t>Universidad Nacional Experimental de Guayana (UNEG)</t>
  </si>
  <si>
    <t>A0089</t>
  </si>
  <si>
    <t>Universidad Centroccidental Lisandro Alvarado (UCLA)</t>
  </si>
  <si>
    <t>A0090</t>
  </si>
  <si>
    <t>Universidad Pedagógica Experimental Libertador (UPEL)</t>
  </si>
  <si>
    <t>A0091</t>
  </si>
  <si>
    <t>Universidad Nacional Experimental de Los Llanos Occidentales Ezequiel Zamora (UNELLEZ)</t>
  </si>
  <si>
    <t>A0092</t>
  </si>
  <si>
    <t>Universidad Nacional Experimental del Táchira (UNET)</t>
  </si>
  <si>
    <t>A0093</t>
  </si>
  <si>
    <t>Universidad Central de Venezuela (UCV)</t>
  </si>
  <si>
    <t>A0094</t>
  </si>
  <si>
    <t>Universidad de Carabobo (UC)</t>
  </si>
  <si>
    <t>A0095</t>
  </si>
  <si>
    <t>Universidad Nacional Experimental Simón Rodríguez (UNESR)</t>
  </si>
  <si>
    <t>A0096</t>
  </si>
  <si>
    <t>Universidad Nacional Experimental Francisco de Miranda (UNEFM)</t>
  </si>
  <si>
    <t>A0186</t>
  </si>
  <si>
    <t>Universidad Nacional Experimental del Yaracuy (UNEY)</t>
  </si>
  <si>
    <t>A0196</t>
  </si>
  <si>
    <t>Universidad Nacional Experimental Politécnica de la Fuerza Armada Nacional (UNEFA)</t>
  </si>
  <si>
    <t>A0208</t>
  </si>
  <si>
    <t>Universidad Nacional Experimental Sur del Lago "Jesús María Semprúm" (UNESUR)</t>
  </si>
  <si>
    <t>A0257</t>
  </si>
  <si>
    <t>Universidad Politécnica Territorial del Estado Portuguesa "Juan de Jesús Montilla" (UPT PORTUGUESA)</t>
  </si>
  <si>
    <t>A0258</t>
  </si>
  <si>
    <t>Universidad Politécnica Territorial del Estado Mérida "Kleber Ramirez"</t>
  </si>
  <si>
    <t>A0259</t>
  </si>
  <si>
    <t>Universidad Politécnica Territorial del Oeste de Sucre "Clodosbaldo Russian"</t>
  </si>
  <si>
    <t>A0260</t>
  </si>
  <si>
    <t>Universidad Politécnica Territorial de Paria "Luis Mariano Rivera"</t>
  </si>
  <si>
    <t>A0272</t>
  </si>
  <si>
    <t>Universidad Politécnica Territorial del Norte de Monagas “Ludovico Silva”</t>
  </si>
  <si>
    <t>A0565</t>
  </si>
  <si>
    <t>Universidad Politécnica Territorial de los Altos Mirandinos "Cecilio Acosta"</t>
  </si>
  <si>
    <t>A0588</t>
  </si>
  <si>
    <t>Universidad  Territorial Deltaica "Francisco Tamayo"</t>
  </si>
  <si>
    <t>A0912</t>
  </si>
  <si>
    <t>Universidad Nacional Experimental Marítima  del Caribe (UNEMC)</t>
  </si>
  <si>
    <t>A0925</t>
  </si>
  <si>
    <t>Instituto Universitario de Tecnología del Estado Bolívar</t>
  </si>
  <si>
    <t>A0942</t>
  </si>
  <si>
    <t>Universidad Bolivariana de Venezuela (UBV)</t>
  </si>
  <si>
    <t>A0952</t>
  </si>
  <si>
    <t>Universidad Iberoamericana del Deporte (UDS)</t>
  </si>
  <si>
    <t>A1315</t>
  </si>
  <si>
    <t>Instituto Universitario Latinoamericano de Agroecología "Paulo Freire" (IALA)</t>
  </si>
  <si>
    <t>A1322</t>
  </si>
  <si>
    <t>Universidad Nacional Experimental de Las Artes (UNEARTE)</t>
  </si>
  <si>
    <t>A1350</t>
  </si>
  <si>
    <t>Universidad Bolivariana de Trabajadores “Jesús Rivero” (UBTJR)</t>
  </si>
  <si>
    <t>A1364</t>
  </si>
  <si>
    <t>Universidad Politécnica Territorial del Alto Apure Pedro Camejo</t>
  </si>
  <si>
    <t>A1365</t>
  </si>
  <si>
    <t>Universidad Politécnica Territorial del Estado Barinas José Félix Rivas</t>
  </si>
  <si>
    <t>A1366</t>
  </si>
  <si>
    <t>Universidad Politécnica Territorial de Barlovento Argelia Laya</t>
  </si>
  <si>
    <t>A1367</t>
  </si>
  <si>
    <t>Universidad Politécnica Territorial del Estado Lara Andrés Eloy Blanco</t>
  </si>
  <si>
    <t>A1368</t>
  </si>
  <si>
    <t>Universidad Politécnica Territorial del Norte del Táchira Manuela Saenz</t>
  </si>
  <si>
    <t>A1369</t>
  </si>
  <si>
    <t>Universidad Politécnica Territorial del Estado Aragua Federico Brito Figueroa</t>
  </si>
  <si>
    <t>TOTAL</t>
  </si>
  <si>
    <t>Tipo de Personal</t>
  </si>
  <si>
    <t>No. de Personas</t>
  </si>
  <si>
    <t>Monto a Pagar (Bs.)</t>
  </si>
  <si>
    <t>Personal Docente y de Investigación</t>
  </si>
  <si>
    <t>Fijos</t>
  </si>
  <si>
    <t>Contratados</t>
  </si>
  <si>
    <t>Jubilados</t>
  </si>
  <si>
    <t>Pensionados</t>
  </si>
  <si>
    <t>Personal Administrativo</t>
  </si>
  <si>
    <t>Personal Obrero</t>
  </si>
  <si>
    <t>Total General</t>
  </si>
  <si>
    <t>NOMBRE DE LA INSTITUCIÓN:</t>
  </si>
  <si>
    <t>BONO VACACIONAL Y BONO RECREACIONAL 2014</t>
  </si>
  <si>
    <t>PARTIDA</t>
  </si>
  <si>
    <t>DESCRIPCION</t>
  </si>
  <si>
    <t>Bono Vacacional 
Monto a Pagar (Bs.)</t>
  </si>
  <si>
    <t>Bono Recreacional 
Monto a Pagar (Bs.)</t>
  </si>
  <si>
    <t>4.01.05.03.00</t>
  </si>
  <si>
    <t>Bono vacacional a empleados</t>
  </si>
  <si>
    <t>4.01.05.06.00</t>
  </si>
  <si>
    <t>Bono vacacional a obreros</t>
  </si>
  <si>
    <t>4.01.05.08.00</t>
  </si>
  <si>
    <t>Bono vacacional al personal contratado</t>
  </si>
  <si>
    <t>4.07.01.01.12</t>
  </si>
  <si>
    <t>Otras subvenciones socio - económicas del personal empleado, obrero y militar pensionado</t>
  </si>
  <si>
    <t>4.07.01.01.16</t>
  </si>
  <si>
    <t>Otras subvenciones socio - económicas del personal empleado, obrero y militar jubilado</t>
  </si>
  <si>
    <t>Personal Dodente y de Intestigación</t>
  </si>
  <si>
    <t>Personal Personal Obrero</t>
  </si>
  <si>
    <t>MEDIO TIEMPO</t>
  </si>
  <si>
    <t>INSTRUCTOR</t>
  </si>
  <si>
    <t>TITULAR</t>
  </si>
  <si>
    <t>V</t>
  </si>
  <si>
    <t>PERSONAL DOCENTE Y DE INVESTIGACIÓN ACTIVO FIJO</t>
  </si>
  <si>
    <t>1-. DATOS PERSONALES DEL TRABAJADOR</t>
  </si>
  <si>
    <t>Nacionalidad</t>
  </si>
  <si>
    <t>Cédula</t>
  </si>
  <si>
    <t>Apellidos y Nombres</t>
  </si>
  <si>
    <t>Fecha de Ingreso</t>
  </si>
  <si>
    <t>Fecha de Inicio de Contrato</t>
  </si>
  <si>
    <t>Fecha de Nacimiento</t>
  </si>
  <si>
    <t>Género</t>
  </si>
  <si>
    <t>Tiempo de Servicio</t>
  </si>
  <si>
    <t>Categoría Académica</t>
  </si>
  <si>
    <t>Dedicación</t>
  </si>
  <si>
    <t>Horas semanales del tiempo convencional</t>
  </si>
  <si>
    <t>Indicar con “V”, si es venezolano, o con “E” si es extranjero. En formato texto</t>
  </si>
  <si>
    <t>Indicar sin punto ni comas en formato número entero</t>
  </si>
  <si>
    <t>En formato texto con mayúsculas y sin caracteres especiales.</t>
  </si>
  <si>
    <t>En formato fecha dd/mm/aaaa   Ejemplo: 01/01/2001.</t>
  </si>
  <si>
    <t>En formato fecha dd/mm/aaaa   Ejemplo: 01/01/2001. (llenar en caso de personal contratado).</t>
  </si>
  <si>
    <t>Contador</t>
  </si>
  <si>
    <t>PERSONAL DOCENTE Y DE INVESTIGACIÓN JUBILADO</t>
  </si>
  <si>
    <t>Fecha de jubilación o Pensión</t>
  </si>
  <si>
    <t>Años de Servicios</t>
  </si>
  <si>
    <t>Tipo de pensión</t>
  </si>
  <si>
    <t>Porcentaje de Pensión de Jubilación, incapacidad</t>
  </si>
  <si>
    <t>En formato número entero colocar el tiempo de servicios por los años completos de servicio al momento de la jubilación</t>
  </si>
  <si>
    <t>Colocar en formato de porcentaje,  el porcentaje de pensión otorgado</t>
  </si>
  <si>
    <t>2-. DATOS LABORALES EN EL MOMENTO DE LA JUBILACIÓN</t>
  </si>
  <si>
    <t>UNIVERSIDAD PEDAGOGICA EXPERIMENTAL LIBERTADOR - UPEL</t>
  </si>
  <si>
    <t>INSTITUTO:</t>
  </si>
  <si>
    <t xml:space="preserve"> Masculino 
 Femenino.</t>
  </si>
  <si>
    <t xml:space="preserve">Indicar Categoría Académica
Instructor
Asistente                        Agregado
Asociado
Titular
Auxiliar Docente I Bachiller
Auxiliar Docente II TSU Auxiliar Docente III Licenciado
</t>
  </si>
  <si>
    <t>Indicar Tiempo De Dedicación
Dedicación Exclusiva
Tiempo Completo
Medio Tiempo
Tiempo Convencional</t>
  </si>
  <si>
    <t>JOSE PEREZ</t>
  </si>
  <si>
    <t>MASCULINO</t>
  </si>
  <si>
    <t>Dedicación Exclusiva</t>
  </si>
  <si>
    <t>PERSONAL DOCENTE Y DE INVESTIGACIÓN CONTRATADO</t>
  </si>
  <si>
    <t>JOSE GARCIA</t>
  </si>
  <si>
    <t>FEMENINO</t>
  </si>
  <si>
    <t>Tiempo por los años completos de servicio al 30/06/2025</t>
  </si>
  <si>
    <t>Tiempo por los meses  completos  contados desde la fecha de ingreso hasta el 30/06/2025, si la antigüedad es menor a un (1) año</t>
  </si>
  <si>
    <t>JUBILACION</t>
  </si>
  <si>
    <t>ASISTENTE</t>
  </si>
  <si>
    <t>PPPPP</t>
  </si>
  <si>
    <t xml:space="preserve">Indicar el  al tipo de pensión que se otorga            .
Jubilación         Incapacidad
</t>
  </si>
  <si>
    <t xml:space="preserve">En formato número entero Indicar las horas semanales del  personal a tiempo convencional                                      
8 horas semanales o mas
</t>
  </si>
  <si>
    <t>2-. DATOS LABORALES</t>
  </si>
  <si>
    <t>PÉREZ PALACIOS PETRA MIRCIADES</t>
  </si>
  <si>
    <t>TIEMPO COMPLETO</t>
  </si>
  <si>
    <t>ARRIECHE PAZ EMILIO DE JESUS</t>
  </si>
  <si>
    <t>AGREGADO</t>
  </si>
  <si>
    <t>DEDICACION EXCLUSIVA</t>
  </si>
  <si>
    <t>COLINA MARCOS EDUARDO</t>
  </si>
  <si>
    <t>ASOCIADO</t>
  </si>
  <si>
    <t>ARREAZA GAMARRA JOSE RAFAEL</t>
  </si>
  <si>
    <t>VEGAS MOTTA ELIO JOSE</t>
  </si>
  <si>
    <t>ECHENIQUE BLANCO LUISA ELENA</t>
  </si>
  <si>
    <t>HERNANDEZ DE OCHOA MEUDY TIBISAY</t>
  </si>
  <si>
    <t>BERRIOS JOSE</t>
  </si>
  <si>
    <t>DE ROSA HERNANDEZ DILCIA ANGELA</t>
  </si>
  <si>
    <t>MITCHELL LEZAMA KITH</t>
  </si>
  <si>
    <t>SAMMY DE BARRIOS CARMEN SANDRA</t>
  </si>
  <si>
    <t>CAMPERO REYES JOSE HINDEMBURG</t>
  </si>
  <si>
    <t>SUÁREZ CARMEN ROSSMERY</t>
  </si>
  <si>
    <t>TOVAR DE GARCIA IMELDA MAIGUALIDA</t>
  </si>
  <si>
    <t>ANDRADE MIRTHA</t>
  </si>
  <si>
    <t>JONES RODRIGUEZ MARIA HELENA</t>
  </si>
  <si>
    <t>RINCONES AGUILAR MARIA DEL VALLE</t>
  </si>
  <si>
    <t>SISO RAMON GERONIMO</t>
  </si>
  <si>
    <t>CHACON SANOJA NILDA DEL VALLE</t>
  </si>
  <si>
    <t>MEZA ADALBERTO</t>
  </si>
  <si>
    <t>MENDEZ YRIS CONCEPCION</t>
  </si>
  <si>
    <t>GARCIA JOSE LUIS</t>
  </si>
  <si>
    <t>CASTRO MORALES YRENE MARGARITA</t>
  </si>
  <si>
    <t>FERNANDEZ PATIÑO MARISELA CELINA</t>
  </si>
  <si>
    <t>CAMPERO MADERA DAMELIS MAYERLING</t>
  </si>
  <si>
    <t>CAMPERO REYES ROBERTO JOSE</t>
  </si>
  <si>
    <t>SEVILLA DIAZ CARLOS LUIS</t>
  </si>
  <si>
    <t>PINO HERRERA ZAIDA ALEJANDRA</t>
  </si>
  <si>
    <t>PACHECO MORILLO ROSELIA MARIA</t>
  </si>
  <si>
    <t>ALVARADO MARTINEZ ANA BEATRIZ</t>
  </si>
  <si>
    <t>SERRANO MADERA GINETE BELSAY</t>
  </si>
  <si>
    <t>LARA MARILU DEL VALLE</t>
  </si>
  <si>
    <t>ALVAREZ KENNETH ROGERTS</t>
  </si>
  <si>
    <t>OBERTO LARA JOSE EVARISTO</t>
  </si>
  <si>
    <t>GARCES RAMIREZ PAULO RAMON</t>
  </si>
  <si>
    <t>GARCIA PEREZ FRANCISCO ARGENIS</t>
  </si>
  <si>
    <t>FERNANDEZ IRIS LILINA</t>
  </si>
  <si>
    <t>FRIAS AHIMARA COROMOTO</t>
  </si>
  <si>
    <t>SANOJA DURANT GUAISKAICER</t>
  </si>
  <si>
    <t>MILANO RAMOS RAUL RAFAEL</t>
  </si>
  <si>
    <t xml:space="preserve">GAMARRA MENDOZA FRANCIA </t>
  </si>
  <si>
    <t>FRÍAS TOVAR JOSÉ LUIS</t>
  </si>
  <si>
    <t>HERNANDEZ ALVAREZ MARIA PATRICIA</t>
  </si>
  <si>
    <t>TORO JIMÉNEZ RAMONA DE JESÚS</t>
  </si>
  <si>
    <t>BETANCOURT LOYDA MARGARITA</t>
  </si>
  <si>
    <t>MARTÍNEZ SALCEDO JORGE LUIS</t>
  </si>
  <si>
    <t>PONARE CARIBAN NÉSTOR ISRRAEL</t>
  </si>
  <si>
    <t>ROJAS QUENIN</t>
  </si>
  <si>
    <t>JARO LARA FLORENTINO</t>
  </si>
  <si>
    <t>OLIVERO AÑEZ JOSÉ GREGORIO</t>
  </si>
  <si>
    <t>MEDINA OSIO LUIS BELTRAN</t>
  </si>
  <si>
    <t>ZABALETA LEDEZMA LUIS MIGUEL</t>
  </si>
  <si>
    <t>PANTALEON YANETH</t>
  </si>
  <si>
    <t>RIVAS ESPINOZA RICHARD EDUARDO</t>
  </si>
  <si>
    <t>BAEZ PARRA ROCIO</t>
  </si>
  <si>
    <t>CUEVA RANGEL BEIBY ROSA</t>
  </si>
  <si>
    <t>MORALES ORDOÑEZ ANA REBECA</t>
  </si>
  <si>
    <t>DELGADO DIAZ CARLOS MANUEL</t>
  </si>
  <si>
    <t>BLANCO  FRANK</t>
  </si>
  <si>
    <t>BETANCOURT FAJARDO CELIA CRUZ</t>
  </si>
  <si>
    <t xml:space="preserve">FUENMAYOR CARMONA JUDITH </t>
  </si>
  <si>
    <t>FINOL RINCÓN LAURA MARGOT</t>
  </si>
  <si>
    <t>GUILLEN DE CARRIYO THAWANUI ALEJANDRA</t>
  </si>
  <si>
    <t>AYUSO PEREZ FLORENCIO</t>
  </si>
  <si>
    <t>HERRERA YOSMA</t>
  </si>
  <si>
    <t>CASTELLANO MARTINEZ CARMEN LILIANA</t>
  </si>
  <si>
    <t>JARA GUEVARA RAFAELA DEL CARMEN</t>
  </si>
  <si>
    <t>MACHUCA JOSÉ ALEXANDER</t>
  </si>
  <si>
    <t>ROSA HENRY</t>
  </si>
  <si>
    <t>FARIA DE RIVERO YELIPTZA RAMONA</t>
  </si>
  <si>
    <t>COLINA BERMUDEZ JAIME ANTONIO</t>
  </si>
  <si>
    <t>PINEDA CUENCA CELIS ROSA</t>
  </si>
  <si>
    <t>KASELOW TORRES OTTO EMILIO</t>
  </si>
  <si>
    <t>MERCADO CARMEN</t>
  </si>
  <si>
    <t>FUENTES PÉREZ CARLOS ANTONIO</t>
  </si>
  <si>
    <t>SEIJAS PEREZ NESTOR JOSE</t>
  </si>
  <si>
    <t>ARRIOJA MANUEL ADRIAN</t>
  </si>
  <si>
    <t>GONZÁLEZ JOSÉ RAMÓN</t>
  </si>
  <si>
    <t>FLORES DE MAYOL LAURA YUDITH</t>
  </si>
  <si>
    <t>MARTINEZ HELLEN</t>
  </si>
  <si>
    <t>HIDALGO LÓPEZ YVETT LILIANA</t>
  </si>
  <si>
    <t>TOVAR GUERRA ANGEL RAFAEL</t>
  </si>
  <si>
    <t>MORALES AQUINO NEIDA MATILDE</t>
  </si>
  <si>
    <t>BELLORIN CARMEN</t>
  </si>
  <si>
    <t>PONARE NELSON</t>
  </si>
  <si>
    <t>SANGUINO DE ESCOBAR LAURA JOSE</t>
  </si>
  <si>
    <t>RUIZ NOHELIA</t>
  </si>
  <si>
    <t>CAMACHO V. ANA VIRGINIA</t>
  </si>
  <si>
    <t>MEDINA ODELINA</t>
  </si>
  <si>
    <t>DELGADO MELENDEZ LEONOR DE JESUS</t>
  </si>
  <si>
    <t>JIMENEZ PEREZ VICTANGELA</t>
  </si>
  <si>
    <t>PEREZ TOVAR ANTONIO CLARET</t>
  </si>
  <si>
    <t>MONTILLA BELSY ROSANNA</t>
  </si>
  <si>
    <t>ZAMBRANO RIVAS FERNANDO JOSÉ</t>
  </si>
  <si>
    <t>MANJARRES CARRILLO MARÍA LUISA</t>
  </si>
  <si>
    <t>PATERNINA ENORIS</t>
  </si>
  <si>
    <t>VELASCO ALVAREZ ELVY NOE</t>
  </si>
  <si>
    <t>CONTRERA MARIA YOLANDA</t>
  </si>
  <si>
    <t>SILVA ALEXIS ADOLFO</t>
  </si>
  <si>
    <t>HERRERA CARMEN MARIA</t>
  </si>
  <si>
    <t>DIAZ SEIJAS NORMANIA MARIA</t>
  </si>
  <si>
    <t>CHIRINOS CALLES MARVIN JESUS</t>
  </si>
  <si>
    <t>BELTRAN PULGAR LUIS EMIRO</t>
  </si>
  <si>
    <t>RON MIRNA JOSEFINA</t>
  </si>
  <si>
    <t>GONZALEZ MAITA JANETH KUÑATAI</t>
  </si>
  <si>
    <t>MAVAREZ CARRIZO FAUSTINO JOSÉ JESÚS</t>
  </si>
  <si>
    <t>GUILLEN YELECNI ELENA</t>
  </si>
  <si>
    <t>DIAZ TOVAR MARIA AUXILIADORA</t>
  </si>
  <si>
    <t>ORTEGA GIL VERUSHKA DEL CARMEN</t>
  </si>
  <si>
    <t>ROMERO SOLANLLE</t>
  </si>
  <si>
    <t>NOGUERA SUAREZ RUBEN ANTONIO</t>
  </si>
  <si>
    <t>AVILAN VALLENILLA MANUEL ANTONIO JOSE</t>
  </si>
  <si>
    <t>SANCHEZ AUBRIS GRICELIS</t>
  </si>
  <si>
    <t>LUCENA ROJAS FREDDY DAVID</t>
  </si>
  <si>
    <t>PEREIRA RODRIGUEZ INES MARIA</t>
  </si>
  <si>
    <t>SEQUERA CAMPOS JESUS RAFEL</t>
  </si>
  <si>
    <t>NAVARRETO LATINEZ RUTH MARÍA</t>
  </si>
  <si>
    <t>ESCALONA AVILA LUIS ALBERTO</t>
  </si>
  <si>
    <t>MORILLO GALLARDO RAUL JOSE</t>
  </si>
  <si>
    <t>PADRON NAVARRO DESIREE DEL CARMEN</t>
  </si>
  <si>
    <t>RAMIREZ OBERTO VIRGINIA JOSEFINA</t>
  </si>
  <si>
    <t>RUIZ RANGEL OSCAR BLADIMIR</t>
  </si>
  <si>
    <t>TOVAR SEIJAS LEYNA KARINA</t>
  </si>
  <si>
    <t>QUINTERO LEON LUCAS ANTONIO</t>
  </si>
  <si>
    <t>TAPIQUEN FERNÁNDEZ MARÍA ANTONIETA</t>
  </si>
  <si>
    <t>MACIAS ROJAS KARLENY ISABEL</t>
  </si>
  <si>
    <t>PALMA BENAVENTA ZADIEL JOSÉ</t>
  </si>
  <si>
    <t>PÉREZ PULIDO DOMINGO RAFAEL</t>
  </si>
  <si>
    <t>ALCANTARA CHIRINOS PATRICIA CAROLINA</t>
  </si>
  <si>
    <t>DIAZ LIRA MARY FRANCIS</t>
  </si>
  <si>
    <t>JIMÉNEZ CUYARE LUÍS GILBERTO</t>
  </si>
  <si>
    <t>CHAVEZ ANTONIO</t>
  </si>
  <si>
    <t>GÓMEZ MAYUBY ALEJANDRA</t>
  </si>
  <si>
    <t>TROSEL PURROY MARÍA VERÓNICA</t>
  </si>
  <si>
    <t>DELGADO YUSTE DAMELYS CAROLINA</t>
  </si>
  <si>
    <t>HARRINGHTON MARTINEZ MARIA SUSANA</t>
  </si>
  <si>
    <t>VILLEGAS LORIANN</t>
  </si>
  <si>
    <t>PAYEMA VÁSQUEZ SHAUDNER INGRID</t>
  </si>
  <si>
    <t>ALVAREZ ALEXIS</t>
  </si>
  <si>
    <t>BANDRES RIVAS ANGELA MARIA</t>
  </si>
  <si>
    <t>ANSOLEAGA SALAS KAMIL ALAITASUNE</t>
  </si>
  <si>
    <t>GARCIA HERNANDEZ MARISABEL DANUISA</t>
  </si>
  <si>
    <t>CAMACHO GRIMON MAIGUALIDA NOHELI</t>
  </si>
  <si>
    <t>RIVERO FIGUEROA HECTOR JAVIER</t>
  </si>
  <si>
    <t>RIOBUENO PULIDO YANNIL NAZARET</t>
  </si>
  <si>
    <t>DÍAZ DÍAZ JOSÉ GREGORIO</t>
  </si>
  <si>
    <t>SOLORZANO HERNANDEZ ALEXIS JOSE</t>
  </si>
  <si>
    <t>RAMIREZ TAPIAS ANGELA LISBETH</t>
  </si>
  <si>
    <t>GONZÁLEZ MELÉNDEZ GRACIANO JOSÉ</t>
  </si>
  <si>
    <t>ROCCA MARCANO ANDREINA MARÍA</t>
  </si>
  <si>
    <t>DELGADO JAVIER GUILLERMO</t>
  </si>
  <si>
    <t>RODRIGUEZ PANTOJA MARITZA JACQUELINE</t>
  </si>
  <si>
    <t>GUTIERREZ CUBEROS JUANA YLSIDA</t>
  </si>
  <si>
    <t>ESCORIHUELA CARTA ZENIA INMACULADA</t>
  </si>
  <si>
    <t>FRANCO YANNY MARGERY</t>
  </si>
  <si>
    <t>RÍVAS RÍVAS LUZ MARINA</t>
  </si>
  <si>
    <t>GARCIA ESPINOZA IRIS ELIZABETH</t>
  </si>
  <si>
    <t>BELLO JIMENEZ YOMARA DEL CARMEN</t>
  </si>
  <si>
    <t>FIGUEROA FERNÁNDEZ ANA MERCEDES</t>
  </si>
  <si>
    <t>FERNANDEZ ROSALINDA</t>
  </si>
  <si>
    <t>RIVERO GARCÍA MARIELA MARITZA</t>
  </si>
  <si>
    <t>SEQUERA MONTES ABRAHAM EMILIO</t>
  </si>
  <si>
    <t>ANUEL LAYA GIOVANNY CARMELO</t>
  </si>
  <si>
    <t>FLORES JOSÉ RICARDO</t>
  </si>
  <si>
    <t>ATENCIA AVILA ADALBERTO</t>
  </si>
  <si>
    <t>BAEZ HEBERT</t>
  </si>
  <si>
    <t>PADRON NAVARRO MAYERLIN DEL VALLE</t>
  </si>
  <si>
    <t>MEJIAS BLANCO GUIDO JOSUE</t>
  </si>
  <si>
    <t>CENTENO YESENIA</t>
  </si>
  <si>
    <t>FERNÁNDEZ LEDEZMA LUIS ARGENIS</t>
  </si>
  <si>
    <t>HIDALGO JUAN</t>
  </si>
  <si>
    <t>BETANCOURT H. JEAN CARLOS</t>
  </si>
  <si>
    <t>MONTILLA MARIA ANGELICA</t>
  </si>
  <si>
    <t>MOLINA TERESA</t>
  </si>
  <si>
    <t>ARENAS ARREDONDO AMILCAR ANTONIO</t>
  </si>
  <si>
    <t>PIÑERO ROMERO YNGRID YOUSELIN</t>
  </si>
  <si>
    <t>ORTEGA CONDE CESAR AUGUSTO</t>
  </si>
  <si>
    <t>DUQUE DE STEKMAN ORLEANY COROMOTO</t>
  </si>
  <si>
    <t>AVILES YAURY</t>
  </si>
  <si>
    <t>SILVA SILVA YOLIMAR</t>
  </si>
  <si>
    <t>LARA QUEREBI CHRISTIANS LERIS</t>
  </si>
  <si>
    <t>GONZALEZ HERNÁNDEZ LUÍS ANTONIO</t>
  </si>
  <si>
    <t>RODRIGUEZ ROMERO LOURDES YIRAIDA</t>
  </si>
  <si>
    <t>MARTINEZ LUCERO YURIMER ANGELICA</t>
  </si>
  <si>
    <t>RAMOS GARCÍA SIRLY DIMAR</t>
  </si>
  <si>
    <t>SILVA MONRROY OLGA NIEVES</t>
  </si>
  <si>
    <t>LEAL SOLANO LUISANGELA</t>
  </si>
  <si>
    <t>HERRERA CHIPIAJE MARTIN ISMAEL</t>
  </si>
  <si>
    <t>DEMONTIS DIANA</t>
  </si>
  <si>
    <t>LÓPEZ DE GRANADILLO JOREINA CHIQUINQUIRA</t>
  </si>
  <si>
    <t>GUZMAN RIVERO URIMAR CLARIBETH</t>
  </si>
  <si>
    <t>GUERRA RIVERA HÉCTOR</t>
  </si>
  <si>
    <t>DÍAZ DELGADO FRANCISCO JOSÉ</t>
  </si>
  <si>
    <t>AZUAJE REYES IRMAIRA ESTHER</t>
  </si>
  <si>
    <t>NIÑO PIMENTEL AHITZA JEANNETTE</t>
  </si>
  <si>
    <t>GUEVARA CORYNA</t>
  </si>
  <si>
    <t>SEGOVIA YANAVES YAYLYN ISBHEET</t>
  </si>
  <si>
    <t>HERNANDEZ FRANKLIN</t>
  </si>
  <si>
    <t>MORENO RIOS DELIANA</t>
  </si>
  <si>
    <t>MORILLO VALLADARES ANDRES EDUARDO</t>
  </si>
  <si>
    <t>AULAR CRESPO MARIA ALEJANDRA</t>
  </si>
  <si>
    <t>WILLIAM SABABA AIDADABOU AKEROU</t>
  </si>
  <si>
    <t>SILVA ZARRAGA ROBERT ALEJANDRO</t>
  </si>
  <si>
    <t>CHACÓN ÁLVAREZ NEIYIBEL</t>
  </si>
  <si>
    <t>CHACÓN ALVAREZ WILLIAM JOSÉ</t>
  </si>
  <si>
    <t>OLIVEROS GOMEZ JOSE RAFAEL</t>
  </si>
  <si>
    <t>GUEVARA MAGALLANES MARY ELIZABETH</t>
  </si>
  <si>
    <t>URDANETA SARA</t>
  </si>
  <si>
    <t>MONRROY ABAD DALIANA JENIREE</t>
  </si>
  <si>
    <t>SOLORZANO FERNANDO</t>
  </si>
  <si>
    <t>TORRES WILLYS</t>
  </si>
  <si>
    <t>CAMEJO CESAR</t>
  </si>
  <si>
    <t>VARGAS RODRÍGUEZ DORYS NOHEMI</t>
  </si>
  <si>
    <t>PALACIOS ALIANA</t>
  </si>
  <si>
    <t>SANCHEZ MARIALYS</t>
  </si>
  <si>
    <t>HERRERA COUSIN MILAGROS KATHERINE</t>
  </si>
  <si>
    <t>TOYO ERICKA</t>
  </si>
  <si>
    <t>ROJAS FRANCISCO</t>
  </si>
  <si>
    <t xml:space="preserve">CARRILLO MATHEUS CRISTIAN NICASIO </t>
  </si>
  <si>
    <t>MALUENGA MARY</t>
  </si>
  <si>
    <t>GOMEZ ONEYDA</t>
  </si>
  <si>
    <t>LOPEZ SATURNINA</t>
  </si>
  <si>
    <t>GUZMÁN BÁEZ ELISA AMELIA</t>
  </si>
  <si>
    <t>AUXILIAR DOCENTE Y DE INVESTIGACION V</t>
  </si>
  <si>
    <t>BLANCHARD D. MANUEL</t>
  </si>
  <si>
    <t>RODRIGUEZ P. PABLO M.</t>
  </si>
  <si>
    <t>AGUILAR DE A. LILIAN</t>
  </si>
  <si>
    <t>GUTIERREZ GUAPE ADRIAN A.</t>
  </si>
  <si>
    <t>ANDUEZA ZAMORA ALEXIS JUANA</t>
  </si>
  <si>
    <t>HERNANDEZ L. NESTOR R.</t>
  </si>
  <si>
    <t>ROJAS C. JOSE C.</t>
  </si>
  <si>
    <t>ARRIOJA JESUS</t>
  </si>
  <si>
    <t>NAVAS JUAN JOSE</t>
  </si>
  <si>
    <t>FIGUERA B. JOSE F.</t>
  </si>
  <si>
    <t>MARTINEZ PADRON OSWALDO</t>
  </si>
  <si>
    <t>GUTIERREZ LIDIA</t>
  </si>
  <si>
    <t>DAVILA SOR</t>
  </si>
  <si>
    <t>LIRA ARELLAN OMAIRA M.</t>
  </si>
  <si>
    <t>HERNANDEZ DE O. ARACELIS DEL C</t>
  </si>
  <si>
    <t>ALCALA DE P. IRMA</t>
  </si>
  <si>
    <t>PARRAGA P. ORTELIO ENRIQUE</t>
  </si>
  <si>
    <t>CORASPE DAZA YOLANDA DE L.</t>
  </si>
  <si>
    <t>BELO R. LUIS A.</t>
  </si>
  <si>
    <t>GONZALEZ F. PABLO J.</t>
  </si>
  <si>
    <t>PEÑA MOLINA OSLANDO RAFAEL</t>
  </si>
  <si>
    <t>BONILLA LUCIANO A.</t>
  </si>
  <si>
    <t>SUAREZ S. ISBELIA T.</t>
  </si>
  <si>
    <t>SARCO-LIRA B. CARLOS J.</t>
  </si>
  <si>
    <t>DIAZ DE PERALES AURA VIOLETA</t>
  </si>
  <si>
    <t>MARTINEZ CEDEÑO RAFAEL JOSE</t>
  </si>
  <si>
    <t>MOLINA C. OMAR E.</t>
  </si>
  <si>
    <t>DENIS SANTANA LOURDES C.</t>
  </si>
  <si>
    <t>GOMEZ GUTIERREZ MAGDIEL ESBAN</t>
  </si>
  <si>
    <t>RAMOS DE F. DORIS J.</t>
  </si>
  <si>
    <t>BARRIOS GIL ENRIQUE A.</t>
  </si>
  <si>
    <t>MARTINEZ DE R. FLORENCIA I.</t>
  </si>
  <si>
    <t>HIDALGO B. RAMON A.</t>
  </si>
  <si>
    <t>HERNANDEZ DE P. JUDITH</t>
  </si>
  <si>
    <t>CASTILLO G. LUIS B.</t>
  </si>
  <si>
    <t>RIVERO ISEA JOSE RAMON</t>
  </si>
  <si>
    <t>TELLERIA M. NELSON QUINTIN</t>
  </si>
  <si>
    <t>ORTEGA RONDON RAFAEL SIMON</t>
  </si>
  <si>
    <t>SANCHEZ VERA ARELIS RAMONA</t>
  </si>
  <si>
    <t>MARCANO DE M. MAIRET DEL C.</t>
  </si>
  <si>
    <t>GUERRA VELASQUEZ SAIDA LUISA</t>
  </si>
  <si>
    <t>PEREZ CARLOS RAFAEL</t>
  </si>
  <si>
    <t>MONTOYA CARLOS EDUARDO</t>
  </si>
  <si>
    <t>VALLENILLA DE A. YARITZA</t>
  </si>
  <si>
    <t>FLORES AGUIRRE BELKIS ALICIA</t>
  </si>
  <si>
    <t>RINCON CABRERA ALEXANDER ANTONIO</t>
  </si>
  <si>
    <t>MARTINEZ GARCIA JOSE ANTONIO</t>
  </si>
  <si>
    <t>CHIRINOS R. JOSE A.</t>
  </si>
  <si>
    <t>MATUTE PUERTA JESUS ORLANDO</t>
  </si>
  <si>
    <t>ROMERO P. JOSE L.</t>
  </si>
  <si>
    <t>VILLAMIZAR LUIS FELIPE</t>
  </si>
  <si>
    <t>MUÑOZ ARIAS PEDRO RAFAEL</t>
  </si>
  <si>
    <t>URBAEZ NERIO A.</t>
  </si>
  <si>
    <t>ALVAREZ DE DURAN BEATRIZ CELINA</t>
  </si>
  <si>
    <t>SEIJAS MARTINEZ JOSEFINA</t>
  </si>
  <si>
    <t>PINTO BENAVIDES JESUS SATURNINO</t>
  </si>
  <si>
    <t>UZCATEGUI DE LUGO ALICIA JOSEFINA</t>
  </si>
  <si>
    <t>ESTEVES CHIRINOS SULENA MARINA</t>
  </si>
  <si>
    <t>SANDOVAL ZAMBRANO CARMEN JOSEFINA</t>
  </si>
  <si>
    <t>PEREZ TOMAS ENRIQUE</t>
  </si>
  <si>
    <t>ALVARADO G. CARMEN G.</t>
  </si>
  <si>
    <t>D`AVOLIO ANTON CRISTINA YSABEL</t>
  </si>
  <si>
    <t>CARTAYA DOUGLAS</t>
  </si>
  <si>
    <t>UTRERA LAYA ALMINDA</t>
  </si>
  <si>
    <t>OJEDA MEJIAS RUBY EUGENIA</t>
  </si>
  <si>
    <t>VARGUILLAS C CARMEN SIAVIL</t>
  </si>
  <si>
    <t>MENDOZA GONZALEZ ORLANDO ANTONIO</t>
  </si>
  <si>
    <t>GONZALEZ DE ARTEAGA CARMEN TERESA</t>
  </si>
  <si>
    <t>BELTRAN LUZ</t>
  </si>
  <si>
    <t>PADILLA P. FERNANDO R.</t>
  </si>
  <si>
    <t>CASTILLO M. JESÚS A.</t>
  </si>
  <si>
    <t>MENDOZA P. MIREYA I.</t>
  </si>
  <si>
    <t>RAMOS LOPEZ ARGENIRA CARLOTA</t>
  </si>
  <si>
    <t>CONTRERAS TOVAR YNIRIDA DEL VALLE</t>
  </si>
  <si>
    <t>GARCIA GUILARTE ELIZABETH SERAFINA</t>
  </si>
  <si>
    <t>LAGO F. JOSE A.</t>
  </si>
  <si>
    <t>TORRES RAMON ALEXIS</t>
  </si>
  <si>
    <t>NAVARRO NAVARRO DIONISIA JOSEFINA</t>
  </si>
  <si>
    <t>RIVAS HILDEGAR E.</t>
  </si>
  <si>
    <t>MORIYON M. TULIA E.</t>
  </si>
  <si>
    <t>GONZALEZ SEIJAS MARISOL</t>
  </si>
  <si>
    <t>CALDERON MORENO RAQUEL MARIA</t>
  </si>
  <si>
    <t>CABEZA MARIA</t>
  </si>
  <si>
    <t>RODRIGUEZ DE ROJAS YNGRID JOSEFINA</t>
  </si>
  <si>
    <t>CAPELLA C. NIDIA J.</t>
  </si>
  <si>
    <t>VON BUREN AGOSTO SERGIO VLADIMIR</t>
  </si>
  <si>
    <t>LARA LARA JOSE ALECIO</t>
  </si>
  <si>
    <t>SOTILLO RODRIGUEZ OSWALDO JOSE</t>
  </si>
  <si>
    <t>CACHERO PEÑA MANUEL</t>
  </si>
  <si>
    <t>SUAREZ MANCERA VICENTE</t>
  </si>
  <si>
    <t>OLIVAR LINARES RAFAEL JOSE</t>
  </si>
  <si>
    <t>ANDUEZA ZAMORA YARIZA COROMOTO</t>
  </si>
  <si>
    <t>BAEZ PARRA ERNESTINA</t>
  </si>
  <si>
    <t>PERALES D. ANA M.</t>
  </si>
  <si>
    <t>PESTANA PEREIRA FATIMA MARIA</t>
  </si>
  <si>
    <t>SAVERI DE ALVARADO TANIA</t>
  </si>
  <si>
    <t>POTICHE PURO LUIS DAVID</t>
  </si>
  <si>
    <t>SCOTT CARRILLO ANA YELITZA</t>
  </si>
  <si>
    <t>OSIO AVILA CARLOS ARMANDO</t>
  </si>
  <si>
    <t>EXTTINGELTT DE RODRIGUEZ MERCEDES</t>
  </si>
  <si>
    <t>PINTO PEREZ YANAVIT DEL VALLE</t>
  </si>
  <si>
    <t>DIAZ BLANCA LOURDES</t>
  </si>
  <si>
    <t>MARCANO CHACON ELKE ROMINA</t>
  </si>
  <si>
    <t>COLMENARES MONRROY LISBARDO</t>
  </si>
  <si>
    <t xml:space="preserve">HERNANDEZ  YNDIRA </t>
  </si>
  <si>
    <t xml:space="preserve">PERSONAL EN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</si>
</sst>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 Narrow"/>
      <family val="2"/>
      <charset val="1"/>
    </font>
    <font>
      <b/>
      <sz val="22"/>
      <color rgb="FF000000"/>
      <name val="Arial Narrow"/>
      <family val="2"/>
      <charset val="1"/>
    </font>
    <font>
      <b/>
      <sz val="22"/>
      <color rgb="FFFF0000"/>
      <name val="Arial Narrow"/>
      <family val="2"/>
      <charset val="1"/>
    </font>
    <font>
      <b/>
      <sz val="20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5"/>
      <color rgb="FF000000"/>
      <name val="Arial Narrow"/>
      <family val="2"/>
      <charset val="1"/>
    </font>
    <font>
      <b/>
      <sz val="15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6"/>
      <color rgb="FF000000"/>
      <name val="Arial Narrow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3366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Bookman Old Style"/>
      <family val="1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omic Sans MS"/>
      <family val="4"/>
      <charset val="1"/>
    </font>
    <font>
      <b/>
      <sz val="16"/>
      <color rgb="FF000000"/>
      <name val="Comic Sans MS"/>
      <family val="4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Bookman Old Style"/>
      <family val="1"/>
      <charset val="1"/>
    </font>
    <font>
      <b/>
      <sz val="16"/>
      <color rgb="FF003366"/>
      <name val="Bookman Old Style"/>
      <family val="1"/>
      <charset val="1"/>
    </font>
    <font>
      <b/>
      <sz val="14"/>
      <color rgb="FF333399"/>
      <name val="Bookman Old Style"/>
      <family val="1"/>
      <charset val="1"/>
    </font>
    <font>
      <sz val="16"/>
      <color rgb="FF003366"/>
      <name val="Calibri"/>
      <family val="2"/>
      <charset val="1"/>
    </font>
    <font>
      <b/>
      <sz val="10"/>
      <color rgb="FF000000"/>
      <name val="Bookman Old Style"/>
      <family val="1"/>
      <charset val="1"/>
    </font>
    <font>
      <b/>
      <sz val="9"/>
      <color rgb="FF000000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Bookman Old Style"/>
      <family val="1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color rgb="FF000000"/>
      <name val="Bookman Old Style"/>
      <family val="1"/>
      <charset val="1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CCCC"/>
      </patternFill>
    </fill>
    <fill>
      <patternFill patternType="solid">
        <fgColor rgb="FF595959"/>
        <bgColor rgb="FF333333"/>
      </patternFill>
    </fill>
    <fill>
      <patternFill patternType="solid">
        <fgColor rgb="FFFFFFFF"/>
        <bgColor rgb="FFDCE6F2"/>
      </patternFill>
    </fill>
    <fill>
      <patternFill patternType="solid">
        <fgColor rgb="FFFFFF99"/>
        <bgColor rgb="FFCCFFCC"/>
      </patternFill>
    </fill>
    <fill>
      <patternFill patternType="solid">
        <fgColor rgb="FF808080"/>
        <bgColor rgb="FF969696"/>
      </patternFill>
    </fill>
    <fill>
      <patternFill patternType="solid">
        <fgColor rgb="FFCCFFFF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hair">
        <color rgb="FF1A1A1A"/>
      </left>
      <right style="hair">
        <color rgb="FF1A1A1A"/>
      </right>
      <top style="hair">
        <color rgb="FF1A1A1A"/>
      </top>
      <bottom style="hair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/>
      <diagonal/>
    </border>
    <border>
      <left style="hair">
        <color rgb="FF1A1A1A"/>
      </left>
      <right style="hair">
        <color auto="1"/>
      </right>
      <top style="hair">
        <color rgb="FF1A1A1A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hair">
        <color rgb="FF1A1A1A"/>
      </left>
      <right style="hair">
        <color rgb="FF1A1A1A"/>
      </right>
      <top style="hair">
        <color rgb="FF333333"/>
      </top>
      <bottom/>
      <diagonal/>
    </border>
    <border>
      <left style="hair">
        <color rgb="FF1A1A1A"/>
      </left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1A1A1A"/>
      </left>
      <right style="hair">
        <color auto="1"/>
      </right>
      <top/>
      <bottom style="hair">
        <color rgb="FF1A1A1A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1A1A1A"/>
      </left>
      <right style="hair">
        <color rgb="FF1A1A1A"/>
      </right>
      <top/>
      <bottom style="hair">
        <color rgb="FF1A1A1A"/>
      </bottom>
      <diagonal/>
    </border>
    <border>
      <left style="hair">
        <color rgb="FF333333"/>
      </left>
      <right style="hair">
        <color rgb="FF333333"/>
      </right>
      <top/>
      <bottom/>
      <diagonal/>
    </border>
    <border>
      <left style="hair">
        <color rgb="FF1A1A1A"/>
      </left>
      <right style="hair">
        <color rgb="FF1A1A1A"/>
      </right>
      <top style="hair">
        <color rgb="FF1A1A1A"/>
      </top>
      <bottom/>
      <diagonal/>
    </border>
    <border>
      <left style="hair">
        <color rgb="FF333333"/>
      </left>
      <right/>
      <top style="hair">
        <color rgb="FF333333"/>
      </top>
      <bottom/>
      <diagonal/>
    </border>
    <border>
      <left/>
      <right style="hair">
        <color rgb="FF333333"/>
      </right>
      <top style="hair">
        <color rgb="FF333333"/>
      </top>
      <bottom/>
      <diagonal/>
    </border>
    <border>
      <left style="hair">
        <color rgb="FF333333"/>
      </left>
      <right/>
      <top/>
      <bottom/>
      <diagonal/>
    </border>
    <border>
      <left style="hair">
        <color rgb="FF1A1A1A"/>
      </left>
      <right style="hair">
        <color auto="1"/>
      </right>
      <top/>
      <bottom/>
      <diagonal/>
    </border>
  </borders>
  <cellStyleXfs count="2">
    <xf numFmtId="0" fontId="0" fillId="0" borderId="0"/>
    <xf numFmtId="0" fontId="35" fillId="0" borderId="0" applyBorder="0" applyProtection="0"/>
  </cellStyleXfs>
  <cellXfs count="198">
    <xf numFmtId="0" fontId="0" fillId="0" borderId="0" xfId="0"/>
    <xf numFmtId="0" fontId="2" fillId="0" borderId="0" xfId="1" applyFont="1" applyBorder="1" applyProtection="1">
      <protection hidden="1"/>
    </xf>
    <xf numFmtId="4" fontId="2" fillId="0" borderId="0" xfId="1" applyNumberFormat="1" applyFont="1" applyBorder="1" applyProtection="1"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vertical="center" wrapText="1"/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4" fontId="5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3" fontId="12" fillId="2" borderId="17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9" fontId="0" fillId="0" borderId="10" xfId="0" applyNumberForma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39" fontId="0" fillId="0" borderId="11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0" fillId="6" borderId="13" xfId="0" applyNumberFormat="1" applyFill="1" applyBorder="1" applyAlignment="1">
      <alignment horizontal="center" vertical="center"/>
    </xf>
    <xf numFmtId="39" fontId="0" fillId="0" borderId="14" xfId="0" applyNumberFormat="1" applyBorder="1" applyAlignment="1">
      <alignment vertical="center"/>
    </xf>
    <xf numFmtId="0" fontId="20" fillId="2" borderId="22" xfId="0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/>
    </xf>
    <xf numFmtId="3" fontId="20" fillId="2" borderId="24" xfId="0" applyNumberFormat="1" applyFont="1" applyFill="1" applyBorder="1" applyAlignment="1">
      <alignment horizontal="center" vertical="center"/>
    </xf>
    <xf numFmtId="0" fontId="18" fillId="0" borderId="0" xfId="0" applyFont="1"/>
    <xf numFmtId="0" fontId="1" fillId="0" borderId="9" xfId="0" applyFont="1" applyBorder="1" applyAlignment="1">
      <alignment vertical="center"/>
    </xf>
    <xf numFmtId="39" fontId="0" fillId="0" borderId="9" xfId="0" applyNumberFormat="1" applyBorder="1" applyAlignment="1">
      <alignment horizontal="center" vertical="center"/>
    </xf>
    <xf numFmtId="0" fontId="0" fillId="3" borderId="9" xfId="0" applyFill="1" applyBorder="1"/>
    <xf numFmtId="0" fontId="1" fillId="0" borderId="2" xfId="0" applyFont="1" applyBorder="1" applyAlignment="1">
      <alignment vertical="center"/>
    </xf>
    <xf numFmtId="39" fontId="0" fillId="0" borderId="2" xfId="0" applyNumberFormat="1" applyBorder="1" applyAlignment="1">
      <alignment horizontal="center" vertical="center"/>
    </xf>
    <xf numFmtId="0" fontId="0" fillId="3" borderId="2" xfId="0" applyFill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3" borderId="3" xfId="0" applyFill="1" applyBorder="1"/>
    <xf numFmtId="39" fontId="0" fillId="0" borderId="3" xfId="0" applyNumberFormat="1" applyBorder="1" applyAlignment="1">
      <alignment horizontal="center" vertical="center"/>
    </xf>
    <xf numFmtId="39" fontId="0" fillId="0" borderId="12" xfId="0" applyNumberForma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3" borderId="13" xfId="0" applyFill="1" applyBorder="1"/>
    <xf numFmtId="39" fontId="0" fillId="0" borderId="13" xfId="0" applyNumberForma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9" fontId="0" fillId="0" borderId="15" xfId="0" applyNumberFormat="1" applyBorder="1" applyAlignment="1">
      <alignment horizontal="center" vertical="center"/>
    </xf>
    <xf numFmtId="0" fontId="0" fillId="3" borderId="15" xfId="0" applyFill="1" applyBorder="1"/>
    <xf numFmtId="39" fontId="0" fillId="0" borderId="16" xfId="0" applyNumberFormat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8" fillId="7" borderId="26" xfId="0" applyFont="1" applyFill="1" applyBorder="1" applyAlignment="1" applyProtection="1">
      <alignment horizontal="center" vertical="center" wrapText="1"/>
      <protection locked="0"/>
    </xf>
    <xf numFmtId="0" fontId="28" fillId="5" borderId="30" xfId="0" applyFont="1" applyFill="1" applyBorder="1" applyAlignment="1" applyProtection="1">
      <alignment horizontal="center" vertical="center" wrapText="1"/>
      <protection locked="0"/>
    </xf>
    <xf numFmtId="0" fontId="28" fillId="5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9" fillId="0" borderId="32" xfId="0" applyFont="1" applyBorder="1" applyAlignment="1" applyProtection="1">
      <alignment vertical="center" wrapText="1"/>
      <protection locked="0"/>
    </xf>
    <xf numFmtId="0" fontId="29" fillId="0" borderId="33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14" fontId="0" fillId="0" borderId="26" xfId="0" applyNumberFormat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14" fontId="31" fillId="0" borderId="0" xfId="0" applyNumberFormat="1" applyFont="1" applyAlignment="1" applyProtection="1">
      <alignment vertical="center"/>
      <protection locked="0"/>
    </xf>
    <xf numFmtId="1" fontId="21" fillId="0" borderId="0" xfId="0" applyNumberFormat="1" applyFont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8" borderId="36" xfId="0" applyFill="1" applyBorder="1" applyAlignment="1" applyProtection="1">
      <alignment wrapText="1"/>
      <protection locked="0"/>
    </xf>
    <xf numFmtId="0" fontId="15" fillId="8" borderId="36" xfId="0" applyFont="1" applyFill="1" applyBorder="1" applyAlignment="1" applyProtection="1">
      <alignment horizontal="center" wrapText="1"/>
      <protection hidden="1"/>
    </xf>
    <xf numFmtId="0" fontId="32" fillId="8" borderId="36" xfId="0" applyFont="1" applyFill="1" applyBorder="1" applyAlignment="1" applyProtection="1">
      <alignment horizontal="center" wrapText="1"/>
      <protection hidden="1"/>
    </xf>
    <xf numFmtId="0" fontId="36" fillId="8" borderId="36" xfId="0" applyFont="1" applyFill="1" applyBorder="1" applyAlignment="1" applyProtection="1">
      <alignment wrapText="1"/>
      <protection locked="0"/>
    </xf>
    <xf numFmtId="0" fontId="23" fillId="8" borderId="36" xfId="0" applyFont="1" applyFill="1" applyBorder="1" applyAlignment="1" applyProtection="1">
      <alignment horizontal="center" wrapText="1"/>
      <protection hidden="1"/>
    </xf>
    <xf numFmtId="0" fontId="36" fillId="8" borderId="37" xfId="0" applyFont="1" applyFill="1" applyBorder="1" applyAlignment="1" applyProtection="1">
      <alignment wrapText="1"/>
      <protection locked="0"/>
    </xf>
    <xf numFmtId="0" fontId="37" fillId="8" borderId="36" xfId="0" applyFont="1" applyFill="1" applyBorder="1" applyProtection="1">
      <protection locked="0"/>
    </xf>
    <xf numFmtId="1" fontId="29" fillId="0" borderId="32" xfId="0" applyNumberFormat="1" applyFont="1" applyBorder="1" applyAlignment="1" applyProtection="1">
      <alignment horizontal="center" vertical="center" wrapText="1"/>
      <protection locked="0"/>
    </xf>
    <xf numFmtId="1" fontId="0" fillId="0" borderId="34" xfId="0" applyNumberFormat="1" applyBorder="1" applyAlignment="1" applyProtection="1">
      <alignment horizontal="center" wrapText="1"/>
      <protection hidden="1"/>
    </xf>
    <xf numFmtId="1" fontId="0" fillId="0" borderId="27" xfId="0" applyNumberFormat="1" applyBorder="1" applyAlignment="1" applyProtection="1">
      <alignment horizontal="center" wrapText="1"/>
      <protection hidden="1"/>
    </xf>
    <xf numFmtId="1" fontId="0" fillId="8" borderId="36" xfId="0" applyNumberForma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49" fontId="21" fillId="0" borderId="0" xfId="0" applyNumberFormat="1" applyFont="1" applyAlignment="1" applyProtection="1">
      <alignment wrapText="1"/>
      <protection locked="0"/>
    </xf>
    <xf numFmtId="49" fontId="28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2" xfId="0" applyNumberFormat="1" applyFon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8" borderId="36" xfId="0" applyNumberForma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26" xfId="0" applyNumberFormat="1" applyBorder="1" applyAlignment="1" applyProtection="1">
      <alignment horizontal="left" wrapText="1"/>
      <protection locked="0"/>
    </xf>
    <xf numFmtId="0" fontId="38" fillId="0" borderId="30" xfId="0" applyFont="1" applyBorder="1" applyProtection="1">
      <protection locked="0"/>
    </xf>
    <xf numFmtId="0" fontId="38" fillId="0" borderId="35" xfId="0" applyFont="1" applyBorder="1" applyAlignment="1" applyProtection="1">
      <alignment horizontal="center" vertical="top"/>
      <protection locked="0"/>
    </xf>
    <xf numFmtId="9" fontId="38" fillId="0" borderId="15" xfId="1" applyNumberFormat="1" applyFont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9" fillId="2" borderId="38" xfId="0" applyFont="1" applyFill="1" applyBorder="1" applyAlignment="1" applyProtection="1">
      <alignment horizontal="center" vertical="center" wrapText="1"/>
      <protection hidden="1"/>
    </xf>
    <xf numFmtId="3" fontId="11" fillId="0" borderId="10" xfId="0" applyNumberFormat="1" applyFont="1" applyBorder="1" applyAlignment="1" applyProtection="1">
      <alignment horizontal="center" vertical="center"/>
      <protection hidden="1"/>
    </xf>
    <xf numFmtId="3" fontId="11" fillId="0" borderId="11" xfId="0" applyNumberFormat="1" applyFont="1" applyBorder="1" applyAlignment="1" applyProtection="1">
      <alignment horizontal="center" vertical="center"/>
      <protection hidden="1"/>
    </xf>
    <xf numFmtId="3" fontId="11" fillId="0" borderId="12" xfId="0" applyNumberFormat="1" applyFont="1" applyBorder="1" applyAlignment="1" applyProtection="1">
      <alignment horizontal="center" vertical="center"/>
      <protection hidden="1"/>
    </xf>
    <xf numFmtId="3" fontId="11" fillId="0" borderId="14" xfId="0" applyNumberFormat="1" applyFont="1" applyBorder="1" applyAlignment="1" applyProtection="1">
      <alignment horizontal="center" vertical="center"/>
      <protection hidden="1"/>
    </xf>
    <xf numFmtId="3" fontId="11" fillId="0" borderId="16" xfId="0" applyNumberFormat="1" applyFont="1" applyBorder="1" applyAlignment="1" applyProtection="1">
      <alignment horizontal="center" vertical="center"/>
      <protection hidden="1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0" fontId="29" fillId="5" borderId="39" xfId="0" applyFont="1" applyFill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vertical="center" wrapText="1"/>
      <protection locked="0"/>
    </xf>
    <xf numFmtId="1" fontId="38" fillId="0" borderId="30" xfId="1" applyNumberFormat="1" applyFont="1" applyBorder="1" applyAlignment="1" applyProtection="1">
      <alignment horizontal="center"/>
      <protection locked="0"/>
    </xf>
    <xf numFmtId="3" fontId="38" fillId="0" borderId="30" xfId="1" applyNumberFormat="1" applyFont="1" applyBorder="1" applyAlignment="1" applyProtection="1">
      <alignment horizontal="center"/>
      <protection locked="0"/>
    </xf>
    <xf numFmtId="0" fontId="38" fillId="0" borderId="30" xfId="1" applyFont="1" applyBorder="1" applyAlignment="1" applyProtection="1">
      <alignment horizontal="left" wrapText="1"/>
      <protection locked="0"/>
    </xf>
    <xf numFmtId="14" fontId="38" fillId="0" borderId="40" xfId="0" applyNumberFormat="1" applyFont="1" applyBorder="1" applyAlignment="1" applyProtection="1">
      <alignment wrapText="1"/>
      <protection locked="0"/>
    </xf>
    <xf numFmtId="0" fontId="38" fillId="0" borderId="40" xfId="0" applyFont="1" applyBorder="1" applyAlignment="1" applyProtection="1">
      <alignment horizontal="center"/>
      <protection locked="0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/>
      <protection locked="0"/>
    </xf>
    <xf numFmtId="0" fontId="17" fillId="0" borderId="39" xfId="0" applyFont="1" applyBorder="1"/>
    <xf numFmtId="0" fontId="17" fillId="4" borderId="39" xfId="0" applyFont="1" applyFill="1" applyBorder="1" applyAlignment="1" applyProtection="1">
      <alignment wrapText="1"/>
      <protection locked="0"/>
    </xf>
    <xf numFmtId="14" fontId="17" fillId="0" borderId="39" xfId="0" applyNumberFormat="1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17" fillId="0" borderId="39" xfId="0" applyFont="1" applyBorder="1" applyAlignment="1" applyProtection="1">
      <alignment horizontal="center" wrapText="1"/>
      <protection locked="0"/>
    </xf>
    <xf numFmtId="1" fontId="17" fillId="0" borderId="39" xfId="1" applyNumberFormat="1" applyFont="1" applyBorder="1" applyAlignment="1" applyProtection="1">
      <alignment horizontal="center"/>
      <protection locked="0"/>
    </xf>
    <xf numFmtId="0" fontId="17" fillId="0" borderId="39" xfId="1" applyFont="1" applyBorder="1" applyAlignment="1" applyProtection="1">
      <alignment horizontal="left" wrapText="1"/>
      <protection locked="0"/>
    </xf>
    <xf numFmtId="0" fontId="17" fillId="0" borderId="39" xfId="0" applyFont="1" applyBorder="1" applyAlignment="1" applyProtection="1">
      <alignment horizontal="center"/>
      <protection locked="0"/>
    </xf>
    <xf numFmtId="9" fontId="17" fillId="0" borderId="39" xfId="1" applyNumberFormat="1" applyFont="1" applyBorder="1" applyAlignment="1" applyProtection="1">
      <alignment horizontal="center"/>
      <protection locked="0"/>
    </xf>
    <xf numFmtId="0" fontId="17" fillId="0" borderId="39" xfId="0" applyFont="1" applyBorder="1" applyAlignment="1">
      <alignment horizontal="center"/>
    </xf>
    <xf numFmtId="14" fontId="17" fillId="0" borderId="39" xfId="0" applyNumberFormat="1" applyFont="1" applyBorder="1"/>
    <xf numFmtId="1" fontId="17" fillId="0" borderId="39" xfId="0" applyNumberFormat="1" applyFont="1" applyBorder="1" applyAlignment="1" applyProtection="1">
      <alignment horizontal="center" wrapText="1"/>
      <protection hidden="1"/>
    </xf>
    <xf numFmtId="0" fontId="17" fillId="0" borderId="39" xfId="0" applyFont="1" applyBorder="1" applyAlignment="1">
      <alignment horizontal="left"/>
    </xf>
    <xf numFmtId="0" fontId="17" fillId="0" borderId="39" xfId="0" applyFont="1" applyBorder="1" applyAlignment="1" applyProtection="1">
      <alignment horizontal="center" vertical="top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/>
      <protection locked="0"/>
    </xf>
    <xf numFmtId="0" fontId="38" fillId="0" borderId="31" xfId="0" applyFont="1" applyBorder="1" applyAlignment="1" applyProtection="1">
      <alignment horizontal="center"/>
      <protection locked="0"/>
    </xf>
    <xf numFmtId="0" fontId="37" fillId="8" borderId="36" xfId="0" applyFont="1" applyFill="1" applyBorder="1" applyAlignment="1" applyProtection="1">
      <alignment horizontal="center"/>
      <protection locked="0"/>
    </xf>
    <xf numFmtId="14" fontId="0" fillId="9" borderId="26" xfId="0" applyNumberFormat="1" applyFill="1" applyBorder="1" applyAlignment="1" applyProtection="1">
      <alignment wrapText="1"/>
      <protection locked="0"/>
    </xf>
    <xf numFmtId="0" fontId="39" fillId="0" borderId="39" xfId="0" applyFont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26" xfId="0" applyFill="1" applyBorder="1" applyAlignment="1" applyProtection="1">
      <alignment horizontal="center"/>
      <protection locked="0"/>
    </xf>
    <xf numFmtId="1" fontId="39" fillId="0" borderId="39" xfId="0" applyNumberFormat="1" applyFont="1" applyBorder="1" applyAlignment="1" applyProtection="1">
      <alignment horizontal="center" wrapText="1"/>
      <protection hidden="1"/>
    </xf>
    <xf numFmtId="3" fontId="0" fillId="9" borderId="26" xfId="0" applyNumberFormat="1" applyFill="1" applyBorder="1" applyAlignment="1" applyProtection="1">
      <alignment wrapText="1"/>
      <protection locked="0"/>
    </xf>
    <xf numFmtId="0" fontId="0" fillId="9" borderId="27" xfId="0" applyFill="1" applyBorder="1" applyAlignment="1" applyProtection="1">
      <alignment wrapText="1"/>
      <protection locked="0"/>
    </xf>
    <xf numFmtId="0" fontId="0" fillId="9" borderId="26" xfId="0" applyFill="1" applyBorder="1" applyAlignment="1" applyProtection="1">
      <alignment horizontal="center" wrapText="1"/>
      <protection locked="0"/>
    </xf>
    <xf numFmtId="1" fontId="0" fillId="9" borderId="34" xfId="0" applyNumberFormat="1" applyFill="1" applyBorder="1" applyAlignment="1" applyProtection="1">
      <alignment horizontal="center" wrapText="1"/>
      <protection hidden="1"/>
    </xf>
    <xf numFmtId="1" fontId="0" fillId="9" borderId="27" xfId="0" applyNumberFormat="1" applyFill="1" applyBorder="1" applyAlignment="1" applyProtection="1">
      <alignment horizontal="center" wrapText="1"/>
      <protection hidden="1"/>
    </xf>
    <xf numFmtId="49" fontId="0" fillId="9" borderId="26" xfId="0" applyNumberFormat="1" applyFill="1" applyBorder="1" applyAlignment="1" applyProtection="1">
      <alignment horizontal="center"/>
      <protection locked="0"/>
    </xf>
    <xf numFmtId="0" fontId="0" fillId="9" borderId="42" xfId="0" applyFill="1" applyBorder="1" applyAlignment="1" applyProtection="1">
      <alignment horizontal="center"/>
      <protection locked="0"/>
    </xf>
    <xf numFmtId="3" fontId="0" fillId="9" borderId="28" xfId="0" applyNumberFormat="1" applyFill="1" applyBorder="1" applyAlignment="1" applyProtection="1">
      <alignment wrapText="1"/>
      <protection locked="0"/>
    </xf>
    <xf numFmtId="0" fontId="0" fillId="9" borderId="43" xfId="0" applyFill="1" applyBorder="1" applyAlignment="1" applyProtection="1">
      <alignment wrapText="1"/>
      <protection locked="0"/>
    </xf>
    <xf numFmtId="14" fontId="0" fillId="9" borderId="28" xfId="0" applyNumberFormat="1" applyFill="1" applyBorder="1" applyAlignment="1" applyProtection="1">
      <alignment wrapText="1"/>
      <protection locked="0"/>
    </xf>
    <xf numFmtId="0" fontId="0" fillId="9" borderId="28" xfId="0" applyFill="1" applyBorder="1" applyAlignment="1" applyProtection="1">
      <alignment horizontal="center" wrapText="1"/>
      <protection locked="0"/>
    </xf>
    <xf numFmtId="1" fontId="0" fillId="9" borderId="44" xfId="0" applyNumberFormat="1" applyFill="1" applyBorder="1" applyAlignment="1" applyProtection="1">
      <alignment horizontal="center" wrapText="1"/>
      <protection hidden="1"/>
    </xf>
    <xf numFmtId="1" fontId="0" fillId="9" borderId="43" xfId="0" applyNumberFormat="1" applyFill="1" applyBorder="1" applyAlignment="1" applyProtection="1">
      <alignment horizontal="center" wrapText="1"/>
      <protection hidden="1"/>
    </xf>
    <xf numFmtId="49" fontId="0" fillId="9" borderId="28" xfId="0" applyNumberFormat="1" applyFill="1" applyBorder="1" applyAlignment="1" applyProtection="1">
      <alignment horizontal="center"/>
      <protection locked="0"/>
    </xf>
    <xf numFmtId="0" fontId="0" fillId="9" borderId="28" xfId="0" applyFill="1" applyBorder="1" applyAlignment="1" applyProtection="1">
      <alignment horizontal="center"/>
      <protection locked="0"/>
    </xf>
    <xf numFmtId="1" fontId="0" fillId="9" borderId="28" xfId="1" applyNumberFormat="1" applyFont="1" applyFill="1" applyBorder="1" applyAlignment="1" applyProtection="1">
      <alignment horizontal="center"/>
      <protection locked="0"/>
    </xf>
    <xf numFmtId="3" fontId="0" fillId="9" borderId="28" xfId="1" applyNumberFormat="1" applyFont="1" applyFill="1" applyBorder="1" applyAlignment="1" applyProtection="1">
      <alignment horizontal="center"/>
      <protection locked="0"/>
    </xf>
    <xf numFmtId="0" fontId="0" fillId="9" borderId="28" xfId="1" applyFont="1" applyFill="1" applyBorder="1" applyAlignment="1" applyProtection="1">
      <alignment horizontal="left" wrapText="1"/>
      <protection locked="0"/>
    </xf>
    <xf numFmtId="14" fontId="0" fillId="9" borderId="42" xfId="0" applyNumberFormat="1" applyFill="1" applyBorder="1" applyAlignment="1" applyProtection="1">
      <alignment wrapText="1"/>
      <protection locked="0"/>
    </xf>
    <xf numFmtId="0" fontId="33" fillId="9" borderId="45" xfId="0" applyFont="1" applyFill="1" applyBorder="1" applyAlignment="1" applyProtection="1">
      <alignment horizontal="center"/>
      <protection locked="0"/>
    </xf>
    <xf numFmtId="0" fontId="33" fillId="9" borderId="41" xfId="0" applyFont="1" applyFill="1" applyBorder="1" applyProtection="1">
      <protection locked="0"/>
    </xf>
    <xf numFmtId="0" fontId="34" fillId="9" borderId="46" xfId="0" applyFont="1" applyFill="1" applyBorder="1" applyAlignment="1" applyProtection="1">
      <alignment horizontal="center" vertical="top"/>
      <protection locked="0"/>
    </xf>
    <xf numFmtId="9" fontId="34" fillId="9" borderId="24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6" fillId="5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center" vertical="center" wrapText="1"/>
    </xf>
    <xf numFmtId="1" fontId="28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5" fillId="7" borderId="29" xfId="0" applyFont="1" applyFill="1" applyBorder="1" applyAlignment="1" applyProtection="1">
      <alignment horizontal="center" vertical="center" wrapText="1"/>
      <protection locked="0"/>
    </xf>
    <xf numFmtId="0" fontId="25" fillId="5" borderId="2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6" fillId="5" borderId="39" xfId="0" applyFont="1" applyFill="1" applyBorder="1" applyAlignment="1" applyProtection="1">
      <alignment horizontal="center" vertical="center"/>
      <protection locked="0"/>
    </xf>
    <xf numFmtId="0" fontId="26" fillId="7" borderId="39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BE5F1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DCE6F2"/>
      <rgbColor rgb="FFCCFFCC"/>
      <rgbColor rgb="FFFFFF99"/>
      <rgbColor rgb="FF95B3D7"/>
      <rgbColor rgb="FFE6B9B8"/>
      <rgbColor rgb="FFFF66CC"/>
      <rgbColor rgb="FFFFCC99"/>
      <rgbColor rgb="FF3366FF"/>
      <rgbColor rgb="FF00B0F0"/>
      <rgbColor rgb="FF92D050"/>
      <rgbColor rgb="FFFFCC00"/>
      <rgbColor rgb="FFFF9900"/>
      <rgbColor rgb="FFFF3333"/>
      <rgbColor rgb="FF595959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8</xdr:col>
      <xdr:colOff>300600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6680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7</xdr:col>
      <xdr:colOff>792720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8264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4"/>
  <sheetViews>
    <sheetView workbookViewId="0"/>
  </sheetViews>
  <sheetFormatPr baseColWidth="10" defaultColWidth="9.1796875" defaultRowHeight="14.5" x14ac:dyDescent="0.35"/>
  <cols>
    <col min="1" max="1" width="11.54296875" style="1"/>
    <col min="2" max="2" width="82.453125" style="1"/>
    <col min="3" max="3" width="29" style="1"/>
    <col min="4" max="196" width="7.1796875" style="1"/>
    <col min="197" max="197" width="12.54296875" style="1"/>
    <col min="198" max="198" width="8.1796875" style="1"/>
    <col min="199" max="199" width="56.54296875" style="1"/>
    <col min="200" max="200" width="10.1796875" style="1"/>
    <col min="201" max="224" width="0" style="1" hidden="1"/>
    <col min="225" max="225" width="13.453125" style="1"/>
    <col min="226" max="226" width="15.453125" style="1"/>
    <col min="227" max="256" width="11.26953125" style="1"/>
    <col min="257" max="257" width="8.1796875" style="1"/>
    <col min="258" max="258" width="82.453125" style="1"/>
    <col min="259" max="259" width="29" style="1"/>
    <col min="260" max="452" width="7.1796875" style="1"/>
    <col min="453" max="453" width="12.54296875" style="1"/>
    <col min="454" max="454" width="8.1796875" style="1"/>
    <col min="455" max="455" width="56.54296875" style="1"/>
    <col min="456" max="456" width="10.1796875" style="1"/>
    <col min="457" max="480" width="0" style="1" hidden="1"/>
    <col min="481" max="481" width="13.453125" style="1"/>
    <col min="482" max="482" width="15.453125" style="1"/>
    <col min="483" max="512" width="11.26953125" style="1"/>
    <col min="513" max="513" width="8.1796875" style="1"/>
    <col min="514" max="514" width="82.453125" style="1"/>
    <col min="515" max="515" width="29" style="1"/>
    <col min="516" max="708" width="7.1796875" style="1"/>
    <col min="709" max="709" width="12.54296875" style="1"/>
    <col min="710" max="710" width="8.1796875" style="1"/>
    <col min="711" max="711" width="56.54296875" style="1"/>
    <col min="712" max="712" width="10.1796875" style="1"/>
    <col min="713" max="736" width="0" style="1" hidden="1"/>
    <col min="737" max="737" width="13.453125" style="1"/>
    <col min="738" max="738" width="15.453125" style="1"/>
    <col min="739" max="768" width="11.26953125" style="1"/>
    <col min="769" max="769" width="8.1796875" style="1"/>
    <col min="770" max="770" width="82.453125" style="1"/>
    <col min="771" max="771" width="29" style="1"/>
    <col min="772" max="964" width="7.1796875" style="1"/>
    <col min="965" max="965" width="12.54296875" style="1"/>
    <col min="966" max="966" width="8.1796875" style="1"/>
    <col min="967" max="967" width="56.54296875" style="1"/>
    <col min="968" max="968" width="10.1796875" style="1"/>
    <col min="969" max="992" width="0" style="1" hidden="1"/>
    <col min="993" max="993" width="13.453125" style="1"/>
    <col min="994" max="994" width="15.453125" style="1"/>
    <col min="995" max="1025" width="11.26953125" style="1"/>
  </cols>
  <sheetData>
    <row r="1" spans="1:3" x14ac:dyDescent="0.35">
      <c r="A1"/>
      <c r="B1"/>
      <c r="C1"/>
    </row>
    <row r="2" spans="1:3" ht="20" x14ac:dyDescent="0.4">
      <c r="A2" s="180" t="s">
        <v>0</v>
      </c>
      <c r="B2" s="180"/>
      <c r="C2" s="180"/>
    </row>
    <row r="3" spans="1:3" x14ac:dyDescent="0.35">
      <c r="A3" s="2"/>
      <c r="B3" s="2"/>
      <c r="C3" s="2"/>
    </row>
    <row r="4" spans="1:3" x14ac:dyDescent="0.35">
      <c r="A4" s="3" t="s">
        <v>1</v>
      </c>
      <c r="B4" s="3" t="s">
        <v>2</v>
      </c>
      <c r="C4" s="3" t="s">
        <v>3</v>
      </c>
    </row>
    <row r="5" spans="1:3" ht="24.75" customHeight="1" x14ac:dyDescent="0.35">
      <c r="A5" s="3" t="s">
        <v>4</v>
      </c>
      <c r="B5" s="3" t="s">
        <v>5</v>
      </c>
      <c r="C5" s="4"/>
    </row>
    <row r="6" spans="1:3" ht="18" customHeight="1" x14ac:dyDescent="0.35">
      <c r="A6" s="3" t="s">
        <v>6</v>
      </c>
      <c r="B6" s="5" t="s">
        <v>7</v>
      </c>
      <c r="C6" s="4" t="s">
        <v>8</v>
      </c>
    </row>
    <row r="7" spans="1:3" ht="18" customHeight="1" x14ac:dyDescent="0.35">
      <c r="A7" s="3" t="s">
        <v>9</v>
      </c>
      <c r="B7" s="5" t="s">
        <v>10</v>
      </c>
      <c r="C7" s="4" t="s">
        <v>8</v>
      </c>
    </row>
    <row r="8" spans="1:3" ht="18" customHeight="1" x14ac:dyDescent="0.35">
      <c r="A8" s="3" t="s">
        <v>11</v>
      </c>
      <c r="B8" s="5" t="s">
        <v>12</v>
      </c>
      <c r="C8" s="4" t="s">
        <v>8</v>
      </c>
    </row>
    <row r="9" spans="1:3" ht="18" customHeight="1" x14ac:dyDescent="0.35">
      <c r="A9" s="3" t="s">
        <v>13</v>
      </c>
      <c r="B9" s="5" t="s">
        <v>14</v>
      </c>
      <c r="C9" s="4" t="s">
        <v>8</v>
      </c>
    </row>
    <row r="10" spans="1:3" ht="18" customHeight="1" x14ac:dyDescent="0.35">
      <c r="A10" s="3" t="s">
        <v>15</v>
      </c>
      <c r="B10" s="5" t="s">
        <v>16</v>
      </c>
      <c r="C10" s="4" t="s">
        <v>17</v>
      </c>
    </row>
    <row r="11" spans="1:3" ht="18" customHeight="1" x14ac:dyDescent="0.35">
      <c r="A11" s="3" t="s">
        <v>18</v>
      </c>
      <c r="B11" s="5" t="s">
        <v>19</v>
      </c>
      <c r="C11" s="4" t="s">
        <v>8</v>
      </c>
    </row>
    <row r="12" spans="1:3" ht="18" customHeight="1" x14ac:dyDescent="0.35">
      <c r="A12" s="3" t="s">
        <v>20</v>
      </c>
      <c r="B12" s="5" t="s">
        <v>21</v>
      </c>
      <c r="C12" s="4" t="s">
        <v>8</v>
      </c>
    </row>
    <row r="13" spans="1:3" ht="18" customHeight="1" x14ac:dyDescent="0.35">
      <c r="A13" s="3" t="s">
        <v>22</v>
      </c>
      <c r="B13" s="5" t="s">
        <v>23</v>
      </c>
      <c r="C13" s="4" t="s">
        <v>8</v>
      </c>
    </row>
    <row r="14" spans="1:3" ht="18" customHeight="1" x14ac:dyDescent="0.35">
      <c r="A14" s="3" t="s">
        <v>24</v>
      </c>
      <c r="B14" s="5" t="s">
        <v>25</v>
      </c>
      <c r="C14" s="4" t="s">
        <v>17</v>
      </c>
    </row>
    <row r="15" spans="1:3" ht="18" customHeight="1" x14ac:dyDescent="0.35">
      <c r="A15" s="3" t="s">
        <v>26</v>
      </c>
      <c r="B15" s="5" t="s">
        <v>27</v>
      </c>
      <c r="C15" s="4" t="s">
        <v>8</v>
      </c>
    </row>
    <row r="16" spans="1:3" ht="18" customHeight="1" x14ac:dyDescent="0.35">
      <c r="A16" s="3" t="s">
        <v>28</v>
      </c>
      <c r="B16" s="5" t="s">
        <v>29</v>
      </c>
      <c r="C16" s="4" t="s">
        <v>8</v>
      </c>
    </row>
    <row r="17" spans="1:3" ht="18" customHeight="1" x14ac:dyDescent="0.35">
      <c r="A17" s="3" t="s">
        <v>30</v>
      </c>
      <c r="B17" s="5" t="s">
        <v>31</v>
      </c>
      <c r="C17" s="4" t="s">
        <v>17</v>
      </c>
    </row>
    <row r="18" spans="1:3" ht="18" customHeight="1" x14ac:dyDescent="0.35">
      <c r="A18" s="3" t="s">
        <v>32</v>
      </c>
      <c r="B18" s="5" t="s">
        <v>33</v>
      </c>
      <c r="C18" s="4" t="s">
        <v>17</v>
      </c>
    </row>
    <row r="19" spans="1:3" ht="18" customHeight="1" x14ac:dyDescent="0.35">
      <c r="A19" s="3" t="s">
        <v>34</v>
      </c>
      <c r="B19" s="5" t="s">
        <v>35</v>
      </c>
      <c r="C19" s="4" t="s">
        <v>8</v>
      </c>
    </row>
    <row r="20" spans="1:3" ht="18" customHeight="1" x14ac:dyDescent="0.35">
      <c r="A20" s="3" t="s">
        <v>36</v>
      </c>
      <c r="B20" s="5" t="s">
        <v>37</v>
      </c>
      <c r="C20" s="4" t="s">
        <v>8</v>
      </c>
    </row>
    <row r="21" spans="1:3" ht="18" customHeight="1" x14ac:dyDescent="0.35">
      <c r="A21" s="3" t="s">
        <v>38</v>
      </c>
      <c r="B21" s="5" t="s">
        <v>39</v>
      </c>
      <c r="C21" s="4" t="s">
        <v>17</v>
      </c>
    </row>
    <row r="22" spans="1:3" ht="18" customHeight="1" x14ac:dyDescent="0.35">
      <c r="A22" s="3" t="s">
        <v>40</v>
      </c>
      <c r="B22" s="5" t="s">
        <v>41</v>
      </c>
      <c r="C22" s="4" t="s">
        <v>17</v>
      </c>
    </row>
    <row r="23" spans="1:3" ht="18" customHeight="1" x14ac:dyDescent="0.35">
      <c r="A23" s="3" t="s">
        <v>42</v>
      </c>
      <c r="B23" s="5" t="s">
        <v>43</v>
      </c>
      <c r="C23" s="4" t="s">
        <v>17</v>
      </c>
    </row>
    <row r="24" spans="1:3" ht="18" customHeight="1" x14ac:dyDescent="0.35">
      <c r="A24" s="3" t="s">
        <v>44</v>
      </c>
      <c r="B24" s="5" t="s">
        <v>45</v>
      </c>
      <c r="C24" s="4" t="s">
        <v>17</v>
      </c>
    </row>
    <row r="25" spans="1:3" ht="18" customHeight="1" x14ac:dyDescent="0.35">
      <c r="A25" s="3" t="s">
        <v>46</v>
      </c>
      <c r="B25" s="5" t="s">
        <v>47</v>
      </c>
      <c r="C25" s="4" t="s">
        <v>17</v>
      </c>
    </row>
    <row r="26" spans="1:3" ht="18" customHeight="1" x14ac:dyDescent="0.35">
      <c r="A26" s="3" t="s">
        <v>48</v>
      </c>
      <c r="B26" s="5" t="s">
        <v>49</v>
      </c>
      <c r="C26" s="4" t="s">
        <v>17</v>
      </c>
    </row>
    <row r="27" spans="1:3" ht="18" customHeight="1" x14ac:dyDescent="0.35">
      <c r="A27" s="3" t="s">
        <v>50</v>
      </c>
      <c r="B27" s="5" t="s">
        <v>51</v>
      </c>
      <c r="C27" s="4" t="s">
        <v>17</v>
      </c>
    </row>
    <row r="28" spans="1:3" ht="18" customHeight="1" x14ac:dyDescent="0.35">
      <c r="A28" s="3" t="s">
        <v>52</v>
      </c>
      <c r="B28" s="5" t="s">
        <v>53</v>
      </c>
      <c r="C28" s="4" t="s">
        <v>17</v>
      </c>
    </row>
    <row r="29" spans="1:3" ht="18" customHeight="1" x14ac:dyDescent="0.35">
      <c r="A29" s="3" t="s">
        <v>54</v>
      </c>
      <c r="B29" s="5" t="s">
        <v>55</v>
      </c>
      <c r="C29" s="4" t="s">
        <v>17</v>
      </c>
    </row>
    <row r="30" spans="1:3" ht="18" customHeight="1" x14ac:dyDescent="0.35">
      <c r="A30" s="3" t="s">
        <v>56</v>
      </c>
      <c r="B30" s="5" t="s">
        <v>57</v>
      </c>
      <c r="C30" s="4" t="s">
        <v>17</v>
      </c>
    </row>
    <row r="31" spans="1:3" ht="18" customHeight="1" x14ac:dyDescent="0.35">
      <c r="A31" s="3" t="s">
        <v>58</v>
      </c>
      <c r="B31" s="5" t="s">
        <v>59</v>
      </c>
      <c r="C31" s="4" t="s">
        <v>17</v>
      </c>
    </row>
    <row r="32" spans="1:3" ht="18" customHeight="1" x14ac:dyDescent="0.35">
      <c r="A32" s="3" t="s">
        <v>60</v>
      </c>
      <c r="B32" s="5" t="s">
        <v>61</v>
      </c>
      <c r="C32" s="4" t="s">
        <v>17</v>
      </c>
    </row>
    <row r="33" spans="1:3" ht="18" customHeight="1" x14ac:dyDescent="0.35">
      <c r="A33" s="3" t="s">
        <v>62</v>
      </c>
      <c r="B33" s="5" t="s">
        <v>63</v>
      </c>
      <c r="C33" s="4" t="s">
        <v>17</v>
      </c>
    </row>
    <row r="34" spans="1:3" ht="18" customHeight="1" x14ac:dyDescent="0.35">
      <c r="A34" s="3" t="s">
        <v>64</v>
      </c>
      <c r="B34" s="5" t="s">
        <v>65</v>
      </c>
      <c r="C34" s="4" t="s">
        <v>17</v>
      </c>
    </row>
    <row r="35" spans="1:3" ht="18" customHeight="1" x14ac:dyDescent="0.35">
      <c r="A35" s="3" t="s">
        <v>66</v>
      </c>
      <c r="B35" s="5" t="s">
        <v>67</v>
      </c>
      <c r="C35" s="4" t="s">
        <v>17</v>
      </c>
    </row>
    <row r="36" spans="1:3" ht="18" customHeight="1" x14ac:dyDescent="0.35">
      <c r="A36" s="3" t="s">
        <v>68</v>
      </c>
      <c r="B36" s="5" t="s">
        <v>69</v>
      </c>
      <c r="C36" s="4" t="s">
        <v>17</v>
      </c>
    </row>
    <row r="37" spans="1:3" ht="18" customHeight="1" x14ac:dyDescent="0.35">
      <c r="A37" s="3" t="s">
        <v>70</v>
      </c>
      <c r="B37" s="5" t="s">
        <v>71</v>
      </c>
      <c r="C37" s="4" t="s">
        <v>17</v>
      </c>
    </row>
    <row r="38" spans="1:3" ht="18" customHeight="1" x14ac:dyDescent="0.35">
      <c r="A38" s="3" t="s">
        <v>72</v>
      </c>
      <c r="B38" s="5" t="s">
        <v>73</v>
      </c>
      <c r="C38" s="4" t="s">
        <v>17</v>
      </c>
    </row>
    <row r="39" spans="1:3" ht="18" customHeight="1" x14ac:dyDescent="0.35">
      <c r="A39" s="3" t="s">
        <v>74</v>
      </c>
      <c r="B39" s="5" t="s">
        <v>75</v>
      </c>
      <c r="C39" s="4" t="s">
        <v>17</v>
      </c>
    </row>
    <row r="40" spans="1:3" ht="18" customHeight="1" x14ac:dyDescent="0.35">
      <c r="A40" s="3" t="s">
        <v>76</v>
      </c>
      <c r="B40" s="5" t="s">
        <v>77</v>
      </c>
      <c r="C40" s="4" t="s">
        <v>17</v>
      </c>
    </row>
    <row r="41" spans="1:3" ht="18" customHeight="1" x14ac:dyDescent="0.35">
      <c r="A41" s="3" t="s">
        <v>78</v>
      </c>
      <c r="B41" s="5" t="s">
        <v>79</v>
      </c>
      <c r="C41" s="4" t="s">
        <v>17</v>
      </c>
    </row>
    <row r="42" spans="1:3" ht="18" customHeight="1" x14ac:dyDescent="0.35">
      <c r="A42" s="3" t="s">
        <v>80</v>
      </c>
      <c r="B42" s="5" t="s">
        <v>81</v>
      </c>
      <c r="C42" s="4" t="s">
        <v>17</v>
      </c>
    </row>
    <row r="43" spans="1:3" ht="18" customHeight="1" x14ac:dyDescent="0.35">
      <c r="A43" s="3" t="s">
        <v>82</v>
      </c>
      <c r="B43" s="5" t="s">
        <v>83</v>
      </c>
      <c r="C43" s="4" t="s">
        <v>17</v>
      </c>
    </row>
    <row r="44" spans="1:3" ht="18" customHeight="1" x14ac:dyDescent="0.35">
      <c r="A44" s="3" t="s">
        <v>84</v>
      </c>
      <c r="B44" s="5" t="s">
        <v>85</v>
      </c>
      <c r="C44" s="4" t="s">
        <v>17</v>
      </c>
    </row>
    <row r="45" spans="1:3" ht="18" customHeight="1" x14ac:dyDescent="0.35">
      <c r="A45" s="3" t="s">
        <v>86</v>
      </c>
      <c r="B45" s="5" t="s">
        <v>87</v>
      </c>
      <c r="C45" s="4" t="s">
        <v>17</v>
      </c>
    </row>
    <row r="46" spans="1:3" ht="18" customHeight="1" x14ac:dyDescent="0.35">
      <c r="A46" s="3" t="s">
        <v>88</v>
      </c>
      <c r="B46" s="5" t="s">
        <v>89</v>
      </c>
      <c r="C46" s="4" t="s">
        <v>17</v>
      </c>
    </row>
    <row r="47" spans="1:3" ht="18" customHeight="1" x14ac:dyDescent="0.35">
      <c r="A47" s="3" t="s">
        <v>90</v>
      </c>
      <c r="B47" s="5" t="s">
        <v>91</v>
      </c>
      <c r="C47" s="4" t="s">
        <v>17</v>
      </c>
    </row>
    <row r="48" spans="1:3" ht="18" customHeight="1" x14ac:dyDescent="0.35">
      <c r="A48" s="3" t="s">
        <v>92</v>
      </c>
      <c r="B48" s="5" t="s">
        <v>93</v>
      </c>
      <c r="C48" s="4" t="s">
        <v>17</v>
      </c>
    </row>
    <row r="49" spans="1:3" ht="18" customHeight="1" x14ac:dyDescent="0.35">
      <c r="A49" s="3" t="s">
        <v>94</v>
      </c>
      <c r="B49" s="5" t="s">
        <v>95</v>
      </c>
      <c r="C49" s="4" t="s">
        <v>8</v>
      </c>
    </row>
    <row r="50" spans="1:3" ht="18" customHeight="1" x14ac:dyDescent="0.35">
      <c r="A50" s="3" t="s">
        <v>96</v>
      </c>
      <c r="B50" s="5" t="s">
        <v>97</v>
      </c>
      <c r="C50" s="4" t="s">
        <v>17</v>
      </c>
    </row>
    <row r="51" spans="1:3" ht="18" customHeight="1" x14ac:dyDescent="0.35">
      <c r="A51" s="3" t="s">
        <v>98</v>
      </c>
      <c r="B51" s="5" t="s">
        <v>99</v>
      </c>
      <c r="C51" s="4" t="s">
        <v>17</v>
      </c>
    </row>
    <row r="52" spans="1:3" ht="18" customHeight="1" x14ac:dyDescent="0.35">
      <c r="A52" s="3" t="s">
        <v>100</v>
      </c>
      <c r="B52" s="5" t="s">
        <v>101</v>
      </c>
      <c r="C52" s="4" t="s">
        <v>8</v>
      </c>
    </row>
    <row r="53" spans="1:3" ht="18" customHeight="1" x14ac:dyDescent="0.35">
      <c r="A53" s="3" t="s">
        <v>102</v>
      </c>
      <c r="B53" s="5" t="s">
        <v>103</v>
      </c>
      <c r="C53" s="4" t="s">
        <v>17</v>
      </c>
    </row>
    <row r="54" spans="1:3" ht="18" customHeight="1" x14ac:dyDescent="0.35">
      <c r="A54" s="3" t="s">
        <v>104</v>
      </c>
      <c r="B54" s="5" t="s">
        <v>105</v>
      </c>
      <c r="C54" s="4" t="s">
        <v>17</v>
      </c>
    </row>
    <row r="55" spans="1:3" ht="18" customHeight="1" x14ac:dyDescent="0.35">
      <c r="A55" s="3" t="s">
        <v>106</v>
      </c>
      <c r="B55" s="5" t="s">
        <v>107</v>
      </c>
      <c r="C55" s="4" t="s">
        <v>17</v>
      </c>
    </row>
    <row r="56" spans="1:3" ht="18" customHeight="1" x14ac:dyDescent="0.35">
      <c r="A56" s="3" t="s">
        <v>108</v>
      </c>
      <c r="B56" s="5" t="s">
        <v>109</v>
      </c>
      <c r="C56" s="4" t="s">
        <v>17</v>
      </c>
    </row>
    <row r="57" spans="1:3" ht="18" customHeight="1" x14ac:dyDescent="0.35">
      <c r="A57" s="3" t="s">
        <v>110</v>
      </c>
      <c r="B57" s="5" t="s">
        <v>111</v>
      </c>
      <c r="C57" s="4" t="s">
        <v>17</v>
      </c>
    </row>
    <row r="58" spans="1:3" ht="18" customHeight="1" x14ac:dyDescent="0.35">
      <c r="A58" s="3" t="s">
        <v>112</v>
      </c>
      <c r="B58" s="5" t="s">
        <v>113</v>
      </c>
      <c r="C58" s="4" t="s">
        <v>17</v>
      </c>
    </row>
    <row r="59" spans="1:3" ht="18" customHeight="1" x14ac:dyDescent="0.35">
      <c r="A59" s="3" t="s">
        <v>114</v>
      </c>
      <c r="B59" s="5" t="s">
        <v>115</v>
      </c>
      <c r="C59" s="4" t="s">
        <v>17</v>
      </c>
    </row>
    <row r="60" spans="1:3" ht="18" customHeight="1" x14ac:dyDescent="0.35">
      <c r="A60" s="3" t="s">
        <v>116</v>
      </c>
      <c r="B60" s="5" t="s">
        <v>117</v>
      </c>
      <c r="C60" s="4" t="s">
        <v>17</v>
      </c>
    </row>
    <row r="61" spans="1:3" x14ac:dyDescent="0.35">
      <c r="A61" s="6"/>
      <c r="B61" s="6"/>
      <c r="C61" s="6"/>
    </row>
    <row r="62" spans="1:3" x14ac:dyDescent="0.35">
      <c r="A62"/>
    </row>
    <row r="63" spans="1:3" x14ac:dyDescent="0.35">
      <c r="A63" s="7" t="s">
        <v>118</v>
      </c>
    </row>
    <row r="64" spans="1:3" x14ac:dyDescent="0.35">
      <c r="A64" s="7">
        <f>COUNTA(A6:A60)</f>
        <v>55</v>
      </c>
    </row>
  </sheetData>
  <mergeCells count="1">
    <mergeCell ref="A2:C2"/>
  </mergeCells>
  <pageMargins left="0.78749999999999998" right="0.78749999999999998" top="0.92638888888888904" bottom="0.92638888888888904" header="0.78749999999999998" footer="0.78749999999999998"/>
  <pageSetup paperSize="0" scale="0" orientation="portrait" usePrinterDefaults="0" useFirstPageNumber="1" horizontalDpi="0" verticalDpi="0" copies="0"/>
  <headerFooter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D21"/>
  <sheetViews>
    <sheetView tabSelected="1" topLeftCell="A2" workbookViewId="0">
      <selection activeCell="C4" sqref="C4"/>
    </sheetView>
  </sheetViews>
  <sheetFormatPr baseColWidth="10" defaultColWidth="9.1796875" defaultRowHeight="14.5" x14ac:dyDescent="0.35"/>
  <cols>
    <col min="1" max="1" width="23" style="8" customWidth="1"/>
    <col min="2" max="2" width="26.81640625" style="8"/>
    <col min="3" max="3" width="25.81640625" style="8" customWidth="1"/>
    <col min="4" max="248" width="10.26953125" style="8"/>
    <col min="249" max="1018" width="9.81640625" style="8"/>
  </cols>
  <sheetData>
    <row r="1" spans="1:4" ht="48.75" customHeight="1" x14ac:dyDescent="0.35">
      <c r="A1" s="101" t="s">
        <v>179</v>
      </c>
      <c r="B1" s="101"/>
      <c r="C1" s="99"/>
      <c r="D1"/>
    </row>
    <row r="2" spans="1:4" ht="57" customHeight="1" x14ac:dyDescent="0.35">
      <c r="A2" s="101" t="s">
        <v>180</v>
      </c>
      <c r="B2" s="102"/>
      <c r="C2" s="100"/>
      <c r="D2"/>
    </row>
    <row r="3" spans="1:4" ht="51.75" customHeight="1" x14ac:dyDescent="0.5">
      <c r="A3" s="182" t="s">
        <v>531</v>
      </c>
      <c r="B3" s="182"/>
      <c r="C3" s="182"/>
      <c r="D3"/>
    </row>
    <row r="4" spans="1:4" ht="27.75" customHeight="1" thickBot="1" x14ac:dyDescent="0.4">
      <c r="A4"/>
      <c r="B4"/>
      <c r="C4"/>
      <c r="D4"/>
    </row>
    <row r="5" spans="1:4" ht="46.5" customHeight="1" thickBot="1" x14ac:dyDescent="0.4">
      <c r="A5" s="183" t="s">
        <v>119</v>
      </c>
      <c r="B5" s="183"/>
      <c r="C5" s="117" t="s">
        <v>120</v>
      </c>
      <c r="D5"/>
    </row>
    <row r="6" spans="1:4" ht="48.75" customHeight="1" thickBot="1" x14ac:dyDescent="0.4">
      <c r="A6" s="184" t="s">
        <v>122</v>
      </c>
      <c r="B6" s="9" t="s">
        <v>123</v>
      </c>
      <c r="C6" s="118">
        <f>DOC_FIJOS!C229</f>
        <v>219</v>
      </c>
      <c r="D6"/>
    </row>
    <row r="7" spans="1:4" ht="48.75" customHeight="1" thickBot="1" x14ac:dyDescent="0.4">
      <c r="A7" s="184"/>
      <c r="B7" s="10" t="s">
        <v>124</v>
      </c>
      <c r="C7" s="119">
        <f>DOC_CONTRATADOS!C13</f>
        <v>3</v>
      </c>
      <c r="D7"/>
    </row>
    <row r="8" spans="1:4" ht="67.5" customHeight="1" thickBot="1" x14ac:dyDescent="0.4">
      <c r="A8" s="184"/>
      <c r="B8" s="10" t="s">
        <v>125</v>
      </c>
      <c r="C8" s="120">
        <f>+DOC_JUBILADOS!C116</f>
        <v>106</v>
      </c>
      <c r="D8" s="11"/>
    </row>
    <row r="9" spans="1:4" ht="54" customHeight="1" thickBot="1" x14ac:dyDescent="0.4">
      <c r="A9" s="184" t="s">
        <v>127</v>
      </c>
      <c r="B9" s="9" t="s">
        <v>123</v>
      </c>
      <c r="C9" s="118">
        <v>0</v>
      </c>
    </row>
    <row r="10" spans="1:4" ht="54" customHeight="1" thickBot="1" x14ac:dyDescent="0.4">
      <c r="A10" s="184"/>
      <c r="B10" s="10" t="s">
        <v>124</v>
      </c>
      <c r="C10" s="119">
        <v>0</v>
      </c>
    </row>
    <row r="11" spans="1:4" ht="54" customHeight="1" thickBot="1" x14ac:dyDescent="0.4">
      <c r="A11" s="184"/>
      <c r="B11" s="116" t="s">
        <v>125</v>
      </c>
      <c r="C11" s="121">
        <v>0</v>
      </c>
    </row>
    <row r="12" spans="1:4" ht="45.75" customHeight="1" thickBot="1" x14ac:dyDescent="0.4">
      <c r="A12" s="184" t="s">
        <v>128</v>
      </c>
      <c r="B12" s="115" t="s">
        <v>123</v>
      </c>
      <c r="C12" s="122">
        <v>0</v>
      </c>
    </row>
    <row r="13" spans="1:4" ht="45.75" customHeight="1" thickBot="1" x14ac:dyDescent="0.4">
      <c r="A13" s="184"/>
      <c r="B13" s="10" t="s">
        <v>124</v>
      </c>
      <c r="C13" s="119">
        <v>0</v>
      </c>
    </row>
    <row r="14" spans="1:4" ht="46.5" customHeight="1" thickBot="1" x14ac:dyDescent="0.4">
      <c r="A14" s="184"/>
      <c r="B14" s="116" t="s">
        <v>125</v>
      </c>
      <c r="C14" s="121">
        <v>0</v>
      </c>
    </row>
    <row r="15" spans="1:4" ht="9.75" customHeight="1" thickBot="1" x14ac:dyDescent="0.5">
      <c r="A15"/>
      <c r="B15"/>
      <c r="C15" s="12"/>
    </row>
    <row r="16" spans="1:4" ht="55.5" customHeight="1" thickBot="1" x14ac:dyDescent="0.4">
      <c r="A16" s="181" t="s">
        <v>129</v>
      </c>
      <c r="B16" s="181"/>
      <c r="C16" s="13">
        <f>SUM(C6:C14)</f>
        <v>328</v>
      </c>
    </row>
    <row r="17" spans="1:3" ht="57" customHeight="1" x14ac:dyDescent="0.4">
      <c r="A17"/>
      <c r="B17"/>
      <c r="C17" s="14"/>
    </row>
    <row r="18" spans="1:3" ht="33" customHeight="1" x14ac:dyDescent="0.35">
      <c r="A18"/>
      <c r="B18"/>
      <c r="C18" s="103"/>
    </row>
    <row r="19" spans="1:3" ht="33" customHeight="1" x14ac:dyDescent="0.35">
      <c r="A19"/>
      <c r="B19"/>
      <c r="C19" s="103"/>
    </row>
    <row r="20" spans="1:3" ht="33" customHeight="1" x14ac:dyDescent="0.35">
      <c r="A20"/>
      <c r="B20"/>
      <c r="C20" s="103"/>
    </row>
    <row r="21" spans="1:3" x14ac:dyDescent="0.35">
      <c r="A21"/>
      <c r="B21"/>
      <c r="C21"/>
    </row>
  </sheetData>
  <mergeCells count="6">
    <mergeCell ref="A16:B16"/>
    <mergeCell ref="A3:C3"/>
    <mergeCell ref="A5:B5"/>
    <mergeCell ref="A6:A8"/>
    <mergeCell ref="A9:A11"/>
    <mergeCell ref="A12:A14"/>
  </mergeCells>
  <dataValidations count="1">
    <dataValidation operator="equal" allowBlank="1" showInputMessage="1" showErrorMessage="1" promptTitle="NOMBRE DE LA INSTITUCION" prompt="Por favor coloque el nombre de su IEU y el mismo aplicará en las demás hojas" sqref="C2" xr:uid="{00000000-0002-0000-0100-000000000000}">
      <formula1>0</formula1>
      <formula2>0</formula2>
    </dataValidation>
  </dataValidations>
  <printOptions horizontalCentered="1"/>
  <pageMargins left="0.70833333333333304" right="0.70833333333333304" top="0.51180555555555496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/>
  </sheetViews>
  <sheetFormatPr baseColWidth="10" defaultColWidth="9.1796875" defaultRowHeight="14.5" x14ac:dyDescent="0.35"/>
  <cols>
    <col min="1" max="1" width="34.1796875"/>
    <col min="2" max="2" width="33.453125"/>
    <col min="3" max="3" width="13.54296875"/>
    <col min="4" max="4" width="17.54296875"/>
    <col min="5" max="5" width="16"/>
    <col min="6" max="6" width="12.54296875"/>
    <col min="7" max="1025" width="10.26953125"/>
  </cols>
  <sheetData>
    <row r="1" spans="1:8" ht="57" customHeight="1" x14ac:dyDescent="0.35"/>
    <row r="2" spans="1:8" ht="50.25" customHeight="1" x14ac:dyDescent="0.35">
      <c r="A2" s="15" t="s">
        <v>130</v>
      </c>
      <c r="B2" s="16"/>
      <c r="C2" s="185"/>
      <c r="D2" s="185"/>
      <c r="E2" s="185"/>
      <c r="F2" s="185"/>
      <c r="G2" s="17"/>
      <c r="H2" s="17"/>
    </row>
    <row r="3" spans="1:8" ht="43.5" customHeight="1" x14ac:dyDescent="0.35">
      <c r="A3" s="186" t="s">
        <v>131</v>
      </c>
      <c r="B3" s="186"/>
      <c r="C3" s="186"/>
      <c r="D3" s="186"/>
      <c r="E3" s="186"/>
      <c r="F3" s="186"/>
      <c r="G3" s="18"/>
      <c r="H3" s="18"/>
    </row>
    <row r="5" spans="1:8" ht="66" customHeight="1" x14ac:dyDescent="0.35">
      <c r="A5" s="19" t="s">
        <v>132</v>
      </c>
      <c r="B5" s="19" t="s">
        <v>133</v>
      </c>
      <c r="C5" s="20" t="s">
        <v>120</v>
      </c>
      <c r="D5" s="20" t="s">
        <v>134</v>
      </c>
      <c r="E5" s="20" t="s">
        <v>135</v>
      </c>
      <c r="F5" s="21" t="s">
        <v>121</v>
      </c>
    </row>
    <row r="6" spans="1:8" ht="48.75" customHeight="1" x14ac:dyDescent="0.35">
      <c r="A6" s="22" t="s">
        <v>136</v>
      </c>
      <c r="B6" s="23" t="s">
        <v>137</v>
      </c>
      <c r="C6" s="24" t="e">
        <f>+RESUMEN_GENERAL!E6+RESUMEN_GENERAL!E10</f>
        <v>#REF!</v>
      </c>
      <c r="D6" s="24" t="e">
        <f>+RESUMEN_GENERAL!F6+RESUMEN_GENERAL!F10</f>
        <v>#NAME?</v>
      </c>
      <c r="E6" s="25"/>
      <c r="F6" s="26" t="e">
        <f>SUM(D6:E6)</f>
        <v>#NAME?</v>
      </c>
    </row>
    <row r="7" spans="1:8" ht="45.75" customHeight="1" x14ac:dyDescent="0.35">
      <c r="A7" s="27" t="s">
        <v>138</v>
      </c>
      <c r="B7" s="28" t="s">
        <v>139</v>
      </c>
      <c r="C7" s="29" t="e">
        <f>+RESUMEN_GENERAL!E14</f>
        <v>#REF!</v>
      </c>
      <c r="D7" s="29" t="e">
        <f>+RESUMEN_GENERAL!F14</f>
        <v>#REF!</v>
      </c>
      <c r="E7" s="30"/>
      <c r="F7" s="31" t="e">
        <f>SUM(D7:E7)</f>
        <v>#REF!</v>
      </c>
    </row>
    <row r="8" spans="1:8" ht="48.75" customHeight="1" x14ac:dyDescent="0.35">
      <c r="A8" s="27" t="s">
        <v>140</v>
      </c>
      <c r="B8" s="28" t="s">
        <v>141</v>
      </c>
      <c r="C8" s="29" t="e">
        <f>+RESUMEN_GENERAL!E7+RESUMEN_GENERAL!E11+RESUMEN_GENERAL!E15</f>
        <v>#REF!</v>
      </c>
      <c r="D8" s="29" t="e">
        <f>+RESUMEN_GENERAL!F7+RESUMEN_GENERAL!F11+RESUMEN_GENERAL!F15</f>
        <v>#REF!</v>
      </c>
      <c r="E8" s="30"/>
      <c r="F8" s="31" t="e">
        <f>SUM(D8:E8)</f>
        <v>#REF!</v>
      </c>
    </row>
    <row r="9" spans="1:8" ht="67.5" customHeight="1" x14ac:dyDescent="0.35">
      <c r="A9" s="27" t="s">
        <v>142</v>
      </c>
      <c r="B9" s="28" t="s">
        <v>143</v>
      </c>
      <c r="C9" s="29" t="e">
        <f>+RESUMEN_GENERAL!E8+RESUMEN_GENERAL!E12+RESUMEN_GENERAL!E16</f>
        <v>#REF!</v>
      </c>
      <c r="D9" s="30"/>
      <c r="E9" s="29" t="e">
        <f>+RESUMEN_GENERAL!G8+RESUMEN_GENERAL!G12+RESUMEN_GENERAL!G16</f>
        <v>#REF!</v>
      </c>
      <c r="F9" s="31" t="e">
        <f>SUM(D9:E9)</f>
        <v>#REF!</v>
      </c>
    </row>
    <row r="10" spans="1:8" ht="48.75" customHeight="1" x14ac:dyDescent="0.35">
      <c r="A10" s="32" t="s">
        <v>144</v>
      </c>
      <c r="B10" s="33" t="s">
        <v>145</v>
      </c>
      <c r="C10" s="34" t="e">
        <f>+RESUMEN_GENERAL!E9+RESUMEN_GENERAL!E13+RESUMEN_GENERAL!E17</f>
        <v>#REF!</v>
      </c>
      <c r="D10" s="35"/>
      <c r="E10" s="34" t="e">
        <f>+RESUMEN_GENERAL!G9+RESUMEN_GENERAL!G13+RESUMEN_GENERAL!G17</f>
        <v>#NAME?</v>
      </c>
      <c r="F10" s="36" t="e">
        <f>SUM(D10:E10)</f>
        <v>#NAME?</v>
      </c>
    </row>
    <row r="12" spans="1:8" ht="55.5" customHeight="1" x14ac:dyDescent="0.35">
      <c r="A12" s="37"/>
      <c r="B12" s="37"/>
      <c r="C12" s="38" t="e">
        <f>SUM(C6:C10)</f>
        <v>#REF!</v>
      </c>
      <c r="D12" s="38" t="e">
        <f>SUM(D6:D10)</f>
        <v>#NAME?</v>
      </c>
      <c r="E12" s="38" t="e">
        <f>SUM(E6:E10)</f>
        <v>#REF!</v>
      </c>
      <c r="F12" s="38" t="e">
        <f>SUM(F6:F10)</f>
        <v>#NAME?</v>
      </c>
      <c r="G12" s="39" t="e">
        <f>+IF(F12=RESUMEN_GENERAL!H19,"OK","REVISAAR")</f>
        <v>#NAME?</v>
      </c>
    </row>
    <row r="16" spans="1:8" ht="33" customHeight="1" x14ac:dyDescent="0.35"/>
  </sheetData>
  <mergeCells count="2">
    <mergeCell ref="C2:F2"/>
    <mergeCell ref="A3:F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/>
  </sheetViews>
  <sheetFormatPr baseColWidth="10" defaultColWidth="9.1796875" defaultRowHeight="14.5" x14ac:dyDescent="0.35"/>
  <cols>
    <col min="1" max="1" width="13.81640625"/>
    <col min="2" max="2" width="15.54296875"/>
    <col min="3" max="3" width="12.7265625"/>
    <col min="4" max="4" width="33.453125"/>
    <col min="5" max="5" width="13.54296875"/>
    <col min="6" max="6" width="26"/>
    <col min="7" max="7" width="25.81640625"/>
    <col min="8" max="8" width="19.26953125"/>
    <col min="9" max="1025" width="10.453125"/>
  </cols>
  <sheetData>
    <row r="1" spans="1:10" ht="57" customHeight="1" x14ac:dyDescent="0.35"/>
    <row r="2" spans="1:10" ht="50.25" customHeight="1" x14ac:dyDescent="0.35">
      <c r="A2" s="15" t="s">
        <v>130</v>
      </c>
      <c r="B2" s="15"/>
      <c r="C2" s="16"/>
      <c r="D2" s="189"/>
      <c r="E2" s="189"/>
      <c r="F2" s="189"/>
      <c r="G2" s="189"/>
      <c r="H2" s="189"/>
      <c r="I2" s="17"/>
      <c r="J2" s="17"/>
    </row>
    <row r="3" spans="1:10" ht="43.5" customHeight="1" x14ac:dyDescent="0.35">
      <c r="A3" s="186" t="s">
        <v>131</v>
      </c>
      <c r="B3" s="186"/>
      <c r="C3" s="186"/>
      <c r="D3" s="186"/>
      <c r="E3" s="186"/>
      <c r="F3" s="186"/>
      <c r="G3" s="186"/>
      <c r="H3" s="186"/>
      <c r="I3" s="40"/>
      <c r="J3" s="40"/>
    </row>
    <row r="5" spans="1:10" ht="46.5" customHeight="1" x14ac:dyDescent="0.35">
      <c r="A5" s="190" t="s">
        <v>119</v>
      </c>
      <c r="B5" s="190"/>
      <c r="C5" s="19" t="s">
        <v>132</v>
      </c>
      <c r="D5" s="19" t="s">
        <v>133</v>
      </c>
      <c r="E5" s="20" t="s">
        <v>120</v>
      </c>
      <c r="F5" s="20" t="s">
        <v>134</v>
      </c>
      <c r="G5" s="20" t="s">
        <v>135</v>
      </c>
      <c r="H5" s="21" t="s">
        <v>121</v>
      </c>
    </row>
    <row r="6" spans="1:10" ht="48.75" customHeight="1" x14ac:dyDescent="0.35">
      <c r="A6" s="187" t="s">
        <v>146</v>
      </c>
      <c r="B6" s="41" t="s">
        <v>123</v>
      </c>
      <c r="C6" s="23" t="s">
        <v>136</v>
      </c>
      <c r="D6" s="23" t="s">
        <v>137</v>
      </c>
      <c r="E6" s="24">
        <f>+DOC_FIJOS!C229</f>
        <v>219</v>
      </c>
      <c r="F6" s="42" t="e">
        <f>+doc_fijos #REF!</f>
        <v>#NAME?</v>
      </c>
      <c r="G6" s="43"/>
      <c r="H6" s="26" t="e">
        <f t="shared" ref="H6:H17" si="0">SUM(F6:G6)</f>
        <v>#NAME?</v>
      </c>
    </row>
    <row r="7" spans="1:10" ht="48.75" customHeight="1" x14ac:dyDescent="0.35">
      <c r="A7" s="187"/>
      <c r="B7" s="44" t="s">
        <v>124</v>
      </c>
      <c r="C7" s="28" t="s">
        <v>140</v>
      </c>
      <c r="D7" s="28" t="s">
        <v>141</v>
      </c>
      <c r="E7" s="29" t="e">
        <f>+#REF!</f>
        <v>#REF!</v>
      </c>
      <c r="F7" s="45" t="e">
        <f>+#REF!</f>
        <v>#REF!</v>
      </c>
      <c r="G7" s="46"/>
      <c r="H7" s="31" t="e">
        <f t="shared" si="0"/>
        <v>#REF!</v>
      </c>
    </row>
    <row r="8" spans="1:10" ht="67.5" customHeight="1" x14ac:dyDescent="0.35">
      <c r="A8" s="187"/>
      <c r="B8" s="47" t="s">
        <v>126</v>
      </c>
      <c r="C8" s="48" t="s">
        <v>142</v>
      </c>
      <c r="D8" s="48" t="s">
        <v>143</v>
      </c>
      <c r="E8" s="49" t="e">
        <f>+#REF!</f>
        <v>#REF!</v>
      </c>
      <c r="F8" s="50"/>
      <c r="G8" s="51" t="e">
        <f>+#REF!</f>
        <v>#REF!</v>
      </c>
      <c r="H8" s="52" t="e">
        <f t="shared" si="0"/>
        <v>#REF!</v>
      </c>
    </row>
    <row r="9" spans="1:10" ht="48.75" customHeight="1" x14ac:dyDescent="0.35">
      <c r="A9" s="187"/>
      <c r="B9" s="53" t="s">
        <v>125</v>
      </c>
      <c r="C9" s="33" t="s">
        <v>144</v>
      </c>
      <c r="D9" s="33" t="s">
        <v>145</v>
      </c>
      <c r="E9" s="34">
        <f>+DOC_JUBILADOS!C116</f>
        <v>106</v>
      </c>
      <c r="F9" s="54"/>
      <c r="G9" s="55" t="e">
        <f>+doc_jubilados #REF!</f>
        <v>#NAME?</v>
      </c>
      <c r="H9" s="36" t="e">
        <f t="shared" si="0"/>
        <v>#NAME?</v>
      </c>
    </row>
    <row r="10" spans="1:10" ht="54" customHeight="1" x14ac:dyDescent="0.35">
      <c r="A10" s="187" t="s">
        <v>127</v>
      </c>
      <c r="B10" s="41" t="s">
        <v>123</v>
      </c>
      <c r="C10" s="23" t="s">
        <v>136</v>
      </c>
      <c r="D10" s="23" t="s">
        <v>137</v>
      </c>
      <c r="E10" s="24" t="e">
        <f>+#REF!</f>
        <v>#REF!</v>
      </c>
      <c r="F10" s="42" t="e">
        <f>+admtvo_fijos_ #REF!</f>
        <v>#NAME?</v>
      </c>
      <c r="G10" s="43"/>
      <c r="H10" s="26" t="e">
        <f t="shared" si="0"/>
        <v>#NAME?</v>
      </c>
    </row>
    <row r="11" spans="1:10" ht="54" customHeight="1" x14ac:dyDescent="0.35">
      <c r="A11" s="187"/>
      <c r="B11" s="44" t="s">
        <v>124</v>
      </c>
      <c r="C11" s="28" t="s">
        <v>140</v>
      </c>
      <c r="D11" s="28" t="s">
        <v>141</v>
      </c>
      <c r="E11" s="29" t="e">
        <f>+#REF!</f>
        <v>#REF!</v>
      </c>
      <c r="F11" s="45" t="e">
        <f>+#REF!</f>
        <v>#REF!</v>
      </c>
      <c r="G11" s="46"/>
      <c r="H11" s="31" t="e">
        <f t="shared" si="0"/>
        <v>#REF!</v>
      </c>
    </row>
    <row r="12" spans="1:10" ht="54" customHeight="1" x14ac:dyDescent="0.35">
      <c r="A12" s="187"/>
      <c r="B12" s="44" t="s">
        <v>126</v>
      </c>
      <c r="C12" s="48" t="s">
        <v>142</v>
      </c>
      <c r="D12" s="48" t="s">
        <v>143</v>
      </c>
      <c r="E12" s="29" t="e">
        <f>+#REF!</f>
        <v>#REF!</v>
      </c>
      <c r="F12" s="46"/>
      <c r="G12" s="45" t="e">
        <f>+#REF!</f>
        <v>#REF!</v>
      </c>
      <c r="H12" s="31" t="e">
        <f t="shared" si="0"/>
        <v>#REF!</v>
      </c>
    </row>
    <row r="13" spans="1:10" ht="51.75" customHeight="1" x14ac:dyDescent="0.35">
      <c r="A13" s="187"/>
      <c r="B13" s="53" t="s">
        <v>125</v>
      </c>
      <c r="C13" s="33" t="s">
        <v>144</v>
      </c>
      <c r="D13" s="33" t="s">
        <v>145</v>
      </c>
      <c r="E13" s="34" t="e">
        <f>+#REF!</f>
        <v>#REF!</v>
      </c>
      <c r="F13" s="54"/>
      <c r="G13" s="55" t="e">
        <f>+adm_jubilados #REF!</f>
        <v>#NAME?</v>
      </c>
      <c r="H13" s="36" t="e">
        <f t="shared" si="0"/>
        <v>#NAME?</v>
      </c>
    </row>
    <row r="14" spans="1:10" ht="45.75" customHeight="1" x14ac:dyDescent="0.35">
      <c r="A14" s="187" t="s">
        <v>147</v>
      </c>
      <c r="B14" s="56" t="s">
        <v>123</v>
      </c>
      <c r="C14" s="57" t="s">
        <v>138</v>
      </c>
      <c r="D14" s="57" t="s">
        <v>139</v>
      </c>
      <c r="E14" s="58" t="e">
        <f>+#REF!</f>
        <v>#REF!</v>
      </c>
      <c r="F14" s="59" t="e">
        <f>+#REF!</f>
        <v>#REF!</v>
      </c>
      <c r="G14" s="60"/>
      <c r="H14" s="61" t="e">
        <f t="shared" si="0"/>
        <v>#REF!</v>
      </c>
    </row>
    <row r="15" spans="1:10" ht="45.75" customHeight="1" x14ac:dyDescent="0.35">
      <c r="A15" s="187"/>
      <c r="B15" s="44" t="s">
        <v>124</v>
      </c>
      <c r="C15" s="28" t="s">
        <v>140</v>
      </c>
      <c r="D15" s="28" t="s">
        <v>141</v>
      </c>
      <c r="E15" s="29" t="e">
        <f>+#REF!</f>
        <v>#REF!</v>
      </c>
      <c r="F15" s="45" t="e">
        <f>+#REF!</f>
        <v>#REF!</v>
      </c>
      <c r="G15" s="46"/>
      <c r="H15" s="31" t="e">
        <f t="shared" si="0"/>
        <v>#REF!</v>
      </c>
    </row>
    <row r="16" spans="1:10" ht="46.5" customHeight="1" x14ac:dyDescent="0.35">
      <c r="A16" s="187"/>
      <c r="B16" s="44" t="s">
        <v>126</v>
      </c>
      <c r="C16" s="48" t="s">
        <v>142</v>
      </c>
      <c r="D16" s="48" t="s">
        <v>143</v>
      </c>
      <c r="E16" s="29" t="e">
        <f>+#REF!</f>
        <v>#REF!</v>
      </c>
      <c r="F16" s="46"/>
      <c r="G16" s="45" t="e">
        <f>+#REF!</f>
        <v>#REF!</v>
      </c>
      <c r="H16" s="31" t="e">
        <f t="shared" si="0"/>
        <v>#REF!</v>
      </c>
    </row>
    <row r="17" spans="1:8" ht="46.5" customHeight="1" x14ac:dyDescent="0.35">
      <c r="A17" s="187"/>
      <c r="B17" s="53" t="s">
        <v>125</v>
      </c>
      <c r="C17" s="33" t="s">
        <v>144</v>
      </c>
      <c r="D17" s="33" t="s">
        <v>145</v>
      </c>
      <c r="E17" s="34" t="e">
        <f>+#REF!</f>
        <v>#REF!</v>
      </c>
      <c r="F17" s="54"/>
      <c r="G17" s="55" t="e">
        <f>+ob_jubilados #REF!</f>
        <v>#NAME?</v>
      </c>
      <c r="H17" s="36" t="e">
        <f t="shared" si="0"/>
        <v>#NAME?</v>
      </c>
    </row>
    <row r="19" spans="1:8" ht="55.5" customHeight="1" x14ac:dyDescent="0.35">
      <c r="A19" s="188" t="s">
        <v>129</v>
      </c>
      <c r="B19" s="188"/>
      <c r="C19" s="37"/>
      <c r="D19" s="37"/>
      <c r="E19" s="38" t="e">
        <f>SUM(E6:E17)</f>
        <v>#REF!</v>
      </c>
      <c r="F19" s="38" t="e">
        <f>SUM(F6:F17)</f>
        <v>#NAME?</v>
      </c>
      <c r="G19" s="38" t="e">
        <f>SUM(G6:G17)</f>
        <v>#REF!</v>
      </c>
      <c r="H19" s="38" t="e">
        <f>SUM(H6:H17)</f>
        <v>#NAME?</v>
      </c>
    </row>
    <row r="23" spans="1:8" ht="33" customHeight="1" x14ac:dyDescent="0.35"/>
  </sheetData>
  <mergeCells count="7">
    <mergeCell ref="A14:A17"/>
    <mergeCell ref="A19:B19"/>
    <mergeCell ref="D2:H2"/>
    <mergeCell ref="A3:H3"/>
    <mergeCell ref="A5:B5"/>
    <mergeCell ref="A6:A9"/>
    <mergeCell ref="A10:A1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T229"/>
  <sheetViews>
    <sheetView topLeftCell="A7" zoomScale="80" zoomScaleNormal="80" workbookViewId="0">
      <selection activeCell="A9" sqref="A9:L9"/>
    </sheetView>
  </sheetViews>
  <sheetFormatPr baseColWidth="10" defaultColWidth="9.1796875" defaultRowHeight="14.5" x14ac:dyDescent="0.35"/>
  <cols>
    <col min="1" max="1" width="13.26953125" style="62"/>
    <col min="2" max="2" width="13.453125" style="62"/>
    <col min="3" max="3" width="36" style="62" customWidth="1"/>
    <col min="4" max="4" width="13.26953125" style="62"/>
    <col min="5" max="5" width="10.54296875" style="62"/>
    <col min="6" max="6" width="12.81640625" style="62"/>
    <col min="7" max="7" width="17.453125" style="62" customWidth="1"/>
    <col min="8" max="8" width="12.7265625" style="87"/>
    <col min="9" max="9" width="13.1796875" style="87"/>
    <col min="10" max="10" width="30.81640625" style="109" customWidth="1"/>
    <col min="11" max="11" width="23.7265625" style="62"/>
    <col min="12" max="12" width="36.81640625" style="62"/>
    <col min="13" max="167" width="10.453125" style="62"/>
    <col min="168" max="956" width="10.453125" style="63"/>
  </cols>
  <sheetData>
    <row r="1" spans="1:955" ht="27" x14ac:dyDescent="0.45">
      <c r="A1" s="101" t="s">
        <v>179</v>
      </c>
      <c r="B1" s="65"/>
      <c r="C1" s="65"/>
      <c r="D1" s="65"/>
      <c r="E1" s="65"/>
      <c r="F1" s="64"/>
      <c r="G1" s="64"/>
      <c r="H1" s="86"/>
      <c r="I1" s="86"/>
      <c r="J1" s="104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5" ht="27.5" thickBot="1" x14ac:dyDescent="0.75">
      <c r="A2" s="101" t="s">
        <v>180</v>
      </c>
      <c r="B2" s="64"/>
      <c r="C2" s="66"/>
      <c r="D2" s="64"/>
      <c r="E2" s="64"/>
      <c r="F2" s="64"/>
      <c r="G2" s="64"/>
      <c r="H2" s="86"/>
      <c r="I2" s="86"/>
      <c r="J2" s="104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5" ht="45" customHeight="1" x14ac:dyDescent="0.45">
      <c r="A3" s="195"/>
      <c r="B3" s="195"/>
      <c r="C3" s="195"/>
      <c r="D3" s="195"/>
      <c r="E3" s="195"/>
      <c r="F3" s="195"/>
      <c r="G3" s="195"/>
      <c r="H3" s="195"/>
      <c r="I3" s="195"/>
      <c r="J3" s="104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5" ht="35.25" customHeight="1" x14ac:dyDescent="0.45">
      <c r="A4" s="192" t="s">
        <v>152</v>
      </c>
      <c r="B4" s="192"/>
      <c r="C4" s="192"/>
      <c r="D4" s="192"/>
      <c r="E4" s="192"/>
      <c r="F4" s="192"/>
      <c r="G4" s="192"/>
      <c r="H4" s="192"/>
      <c r="I4" s="192"/>
      <c r="J4" s="104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5" s="68" customFormat="1" ht="69.75" customHeight="1" x14ac:dyDescent="0.5">
      <c r="A5" s="193" t="s">
        <v>153</v>
      </c>
      <c r="B5" s="193"/>
      <c r="C5" s="193"/>
      <c r="D5" s="193"/>
      <c r="E5" s="193"/>
      <c r="F5" s="193"/>
      <c r="G5" s="193"/>
      <c r="H5" s="193"/>
      <c r="I5" s="193"/>
      <c r="J5" s="194" t="s">
        <v>197</v>
      </c>
      <c r="K5" s="194"/>
      <c r="L5" s="194"/>
    </row>
    <row r="6" spans="1:955" s="72" customFormat="1" ht="39" x14ac:dyDescent="0.35">
      <c r="A6" s="69" t="s">
        <v>154</v>
      </c>
      <c r="B6" s="69" t="s">
        <v>155</v>
      </c>
      <c r="C6" s="69" t="s">
        <v>156</v>
      </c>
      <c r="D6" s="69" t="s">
        <v>157</v>
      </c>
      <c r="E6" s="69" t="s">
        <v>158</v>
      </c>
      <c r="F6" s="69" t="s">
        <v>159</v>
      </c>
      <c r="G6" s="69" t="s">
        <v>160</v>
      </c>
      <c r="H6" s="191" t="s">
        <v>161</v>
      </c>
      <c r="I6" s="191"/>
      <c r="J6" s="105" t="s">
        <v>162</v>
      </c>
      <c r="K6" s="70" t="s">
        <v>163</v>
      </c>
      <c r="L6" s="71" t="s">
        <v>164</v>
      </c>
    </row>
    <row r="7" spans="1:955" ht="171.75" customHeight="1" x14ac:dyDescent="0.35">
      <c r="A7" s="73" t="s">
        <v>165</v>
      </c>
      <c r="B7" s="73" t="s">
        <v>166</v>
      </c>
      <c r="C7" s="73" t="s">
        <v>167</v>
      </c>
      <c r="D7" s="73" t="s">
        <v>168</v>
      </c>
      <c r="E7" s="73" t="s">
        <v>169</v>
      </c>
      <c r="F7" s="73" t="s">
        <v>168</v>
      </c>
      <c r="G7" s="73" t="s">
        <v>181</v>
      </c>
      <c r="H7" s="95" t="s">
        <v>190</v>
      </c>
      <c r="I7" s="95" t="s">
        <v>191</v>
      </c>
      <c r="J7" s="106" t="s">
        <v>182</v>
      </c>
      <c r="K7" s="73" t="s">
        <v>183</v>
      </c>
      <c r="L7" s="74" t="s">
        <v>196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5" ht="18.399999999999999" customHeight="1" x14ac:dyDescent="0.35">
      <c r="A8" s="75"/>
      <c r="B8" s="76">
        <v>55555</v>
      </c>
      <c r="C8" s="77" t="s">
        <v>184</v>
      </c>
      <c r="D8" s="78">
        <v>34700</v>
      </c>
      <c r="E8" s="78"/>
      <c r="F8" s="78">
        <v>24405</v>
      </c>
      <c r="G8" s="79" t="s">
        <v>185</v>
      </c>
      <c r="H8" s="96">
        <f>IF(D8&gt;0,INT(DAYS360(D8,"30/06/2025")/360),"")</f>
        <v>30</v>
      </c>
      <c r="I8" s="97">
        <f>IF(D8&gt;0,INT((DAYS360(D8,"30/06/2025")/360-H8)*10),"")</f>
        <v>4</v>
      </c>
      <c r="J8" s="107" t="s">
        <v>150</v>
      </c>
      <c r="K8" s="80" t="s">
        <v>186</v>
      </c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</row>
    <row r="9" spans="1:955" ht="18.399999999999999" customHeight="1" x14ac:dyDescent="0.35">
      <c r="A9" s="154"/>
      <c r="B9" s="157"/>
      <c r="C9" s="158"/>
      <c r="D9" s="152"/>
      <c r="E9" s="152"/>
      <c r="F9" s="152"/>
      <c r="G9" s="159"/>
      <c r="H9" s="160" t="str">
        <f t="shared" ref="H9:H72" si="0">IF(D9&gt;0,INT(DAYS360(D9,"30/06/2025")/360),"")</f>
        <v/>
      </c>
      <c r="I9" s="161" t="str">
        <f t="shared" ref="I9:I72" si="1">IF(D9&gt;0,INT((DAYS360(D9,"30/06/2025")/360-H9)*10),"")</f>
        <v/>
      </c>
      <c r="J9" s="162"/>
      <c r="K9" s="155"/>
      <c r="L9" s="15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</row>
    <row r="10" spans="1:955" ht="25" customHeight="1" x14ac:dyDescent="0.35">
      <c r="A10" s="133" t="s">
        <v>151</v>
      </c>
      <c r="B10" s="143">
        <v>1565398</v>
      </c>
      <c r="C10" s="135" t="s">
        <v>198</v>
      </c>
      <c r="D10" s="144">
        <v>42064</v>
      </c>
      <c r="E10" s="136"/>
      <c r="F10" s="144">
        <v>19835</v>
      </c>
      <c r="G10" s="143" t="s">
        <v>189</v>
      </c>
      <c r="H10" s="145">
        <f t="shared" si="0"/>
        <v>10</v>
      </c>
      <c r="I10" s="145">
        <f t="shared" si="1"/>
        <v>3</v>
      </c>
      <c r="J10" s="146" t="s">
        <v>149</v>
      </c>
      <c r="K10" s="146" t="s">
        <v>199</v>
      </c>
      <c r="L10" s="133"/>
    </row>
    <row r="11" spans="1:955" ht="25" customHeight="1" x14ac:dyDescent="0.35">
      <c r="A11" s="133" t="s">
        <v>151</v>
      </c>
      <c r="B11" s="143">
        <v>3266557</v>
      </c>
      <c r="C11" s="135" t="s">
        <v>200</v>
      </c>
      <c r="D11" s="144">
        <v>39181</v>
      </c>
      <c r="E11" s="136"/>
      <c r="F11" s="144">
        <v>20550</v>
      </c>
      <c r="G11" s="143" t="s">
        <v>185</v>
      </c>
      <c r="H11" s="145">
        <f t="shared" si="0"/>
        <v>18</v>
      </c>
      <c r="I11" s="145">
        <f t="shared" si="1"/>
        <v>2</v>
      </c>
      <c r="J11" s="146" t="s">
        <v>201</v>
      </c>
      <c r="K11" s="146" t="s">
        <v>202</v>
      </c>
      <c r="L11" s="133"/>
    </row>
    <row r="12" spans="1:955" ht="25" customHeight="1" x14ac:dyDescent="0.35">
      <c r="A12" s="133" t="s">
        <v>151</v>
      </c>
      <c r="B12" s="143">
        <v>4108636</v>
      </c>
      <c r="C12" s="135" t="s">
        <v>203</v>
      </c>
      <c r="D12" s="144">
        <v>36815</v>
      </c>
      <c r="E12" s="136"/>
      <c r="F12" s="144">
        <v>20919</v>
      </c>
      <c r="G12" s="143" t="s">
        <v>185</v>
      </c>
      <c r="H12" s="145">
        <f t="shared" si="0"/>
        <v>24</v>
      </c>
      <c r="I12" s="145">
        <f t="shared" si="1"/>
        <v>7</v>
      </c>
      <c r="J12" s="146" t="s">
        <v>204</v>
      </c>
      <c r="K12" s="146" t="s">
        <v>202</v>
      </c>
      <c r="L12" s="133"/>
    </row>
    <row r="13" spans="1:955" ht="25" customHeight="1" x14ac:dyDescent="0.35">
      <c r="A13" s="133" t="s">
        <v>151</v>
      </c>
      <c r="B13" s="143">
        <v>4391572</v>
      </c>
      <c r="C13" s="135" t="s">
        <v>205</v>
      </c>
      <c r="D13" s="144">
        <v>36815</v>
      </c>
      <c r="E13" s="136"/>
      <c r="F13" s="144">
        <v>20161</v>
      </c>
      <c r="G13" s="143" t="s">
        <v>185</v>
      </c>
      <c r="H13" s="145">
        <f t="shared" si="0"/>
        <v>24</v>
      </c>
      <c r="I13" s="145">
        <f t="shared" si="1"/>
        <v>7</v>
      </c>
      <c r="J13" s="146" t="s">
        <v>204</v>
      </c>
      <c r="K13" s="146" t="s">
        <v>202</v>
      </c>
      <c r="L13" s="133"/>
    </row>
    <row r="14" spans="1:955" ht="25" customHeight="1" x14ac:dyDescent="0.35">
      <c r="A14" s="133" t="s">
        <v>151</v>
      </c>
      <c r="B14" s="143">
        <v>4551945</v>
      </c>
      <c r="C14" s="135" t="s">
        <v>206</v>
      </c>
      <c r="D14" s="144">
        <v>39181</v>
      </c>
      <c r="E14" s="136"/>
      <c r="F14" s="144">
        <v>21182</v>
      </c>
      <c r="G14" s="143" t="s">
        <v>185</v>
      </c>
      <c r="H14" s="145">
        <f t="shared" si="0"/>
        <v>18</v>
      </c>
      <c r="I14" s="145">
        <f t="shared" si="1"/>
        <v>2</v>
      </c>
      <c r="J14" s="146" t="s">
        <v>150</v>
      </c>
      <c r="K14" s="146" t="s">
        <v>202</v>
      </c>
      <c r="L14" s="133"/>
    </row>
    <row r="15" spans="1:955" ht="25" customHeight="1" x14ac:dyDescent="0.35">
      <c r="A15" s="133" t="s">
        <v>151</v>
      </c>
      <c r="B15" s="143">
        <v>4553463</v>
      </c>
      <c r="C15" s="135" t="s">
        <v>207</v>
      </c>
      <c r="D15" s="144">
        <v>37025</v>
      </c>
      <c r="E15" s="136"/>
      <c r="F15" s="144">
        <v>18607</v>
      </c>
      <c r="G15" s="143" t="s">
        <v>189</v>
      </c>
      <c r="H15" s="145">
        <f t="shared" si="0"/>
        <v>24</v>
      </c>
      <c r="I15" s="145">
        <f t="shared" si="1"/>
        <v>1</v>
      </c>
      <c r="J15" s="146" t="s">
        <v>149</v>
      </c>
      <c r="K15" s="146" t="s">
        <v>199</v>
      </c>
      <c r="L15" s="133"/>
    </row>
    <row r="16" spans="1:955" ht="25" customHeight="1" x14ac:dyDescent="0.35">
      <c r="A16" s="133" t="s">
        <v>151</v>
      </c>
      <c r="B16" s="143">
        <v>4581945</v>
      </c>
      <c r="C16" s="135" t="s">
        <v>208</v>
      </c>
      <c r="D16" s="144">
        <v>39895</v>
      </c>
      <c r="E16" s="136"/>
      <c r="F16" s="144">
        <v>20055</v>
      </c>
      <c r="G16" s="143" t="s">
        <v>189</v>
      </c>
      <c r="H16" s="145">
        <f t="shared" si="0"/>
        <v>16</v>
      </c>
      <c r="I16" s="145">
        <f t="shared" si="1"/>
        <v>2</v>
      </c>
      <c r="J16" s="146" t="s">
        <v>193</v>
      </c>
      <c r="K16" s="146" t="s">
        <v>199</v>
      </c>
      <c r="L16" s="133"/>
    </row>
    <row r="17" spans="1:12" ht="25" customHeight="1" x14ac:dyDescent="0.35">
      <c r="A17" s="133" t="s">
        <v>151</v>
      </c>
      <c r="B17" s="143">
        <v>4584581</v>
      </c>
      <c r="C17" s="135" t="s">
        <v>209</v>
      </c>
      <c r="D17" s="144">
        <v>35744</v>
      </c>
      <c r="E17" s="136"/>
      <c r="F17" s="144">
        <v>21008</v>
      </c>
      <c r="G17" s="143" t="s">
        <v>185</v>
      </c>
      <c r="H17" s="145">
        <f t="shared" si="0"/>
        <v>27</v>
      </c>
      <c r="I17" s="145">
        <f t="shared" si="1"/>
        <v>6</v>
      </c>
      <c r="J17" s="146" t="s">
        <v>150</v>
      </c>
      <c r="K17" s="146" t="s">
        <v>202</v>
      </c>
      <c r="L17" s="133"/>
    </row>
    <row r="18" spans="1:12" ht="25" customHeight="1" x14ac:dyDescent="0.35">
      <c r="A18" s="133" t="s">
        <v>151</v>
      </c>
      <c r="B18" s="143">
        <v>4978485</v>
      </c>
      <c r="C18" s="135" t="s">
        <v>210</v>
      </c>
      <c r="D18" s="144">
        <v>36642</v>
      </c>
      <c r="E18" s="136"/>
      <c r="F18" s="144">
        <v>20634</v>
      </c>
      <c r="G18" s="143" t="s">
        <v>189</v>
      </c>
      <c r="H18" s="145">
        <f t="shared" si="0"/>
        <v>25</v>
      </c>
      <c r="I18" s="145">
        <f t="shared" si="1"/>
        <v>1</v>
      </c>
      <c r="J18" s="146" t="s">
        <v>150</v>
      </c>
      <c r="K18" s="146" t="s">
        <v>202</v>
      </c>
      <c r="L18" s="133"/>
    </row>
    <row r="19" spans="1:12" ht="25" customHeight="1" x14ac:dyDescent="0.35">
      <c r="A19" s="133" t="s">
        <v>151</v>
      </c>
      <c r="B19" s="143">
        <v>5233844</v>
      </c>
      <c r="C19" s="135" t="s">
        <v>211</v>
      </c>
      <c r="D19" s="144">
        <v>39181</v>
      </c>
      <c r="E19" s="136"/>
      <c r="F19" s="144">
        <v>22331</v>
      </c>
      <c r="G19" s="143" t="s">
        <v>185</v>
      </c>
      <c r="H19" s="145">
        <f t="shared" si="0"/>
        <v>18</v>
      </c>
      <c r="I19" s="145">
        <f t="shared" si="1"/>
        <v>2</v>
      </c>
      <c r="J19" s="146" t="s">
        <v>193</v>
      </c>
      <c r="K19" s="146" t="s">
        <v>202</v>
      </c>
      <c r="L19" s="133"/>
    </row>
    <row r="20" spans="1:12" ht="25" customHeight="1" x14ac:dyDescent="0.35">
      <c r="A20" s="133" t="s">
        <v>151</v>
      </c>
      <c r="B20" s="143">
        <v>5271339</v>
      </c>
      <c r="C20" s="135" t="s">
        <v>212</v>
      </c>
      <c r="D20" s="144">
        <v>36815</v>
      </c>
      <c r="E20" s="136"/>
      <c r="F20" s="144">
        <v>21467</v>
      </c>
      <c r="G20" s="143" t="s">
        <v>189</v>
      </c>
      <c r="H20" s="145">
        <f t="shared" si="0"/>
        <v>24</v>
      </c>
      <c r="I20" s="145">
        <f t="shared" si="1"/>
        <v>7</v>
      </c>
      <c r="J20" s="146" t="s">
        <v>204</v>
      </c>
      <c r="K20" s="146" t="s">
        <v>202</v>
      </c>
      <c r="L20" s="133"/>
    </row>
    <row r="21" spans="1:12" ht="25" customHeight="1" x14ac:dyDescent="0.35">
      <c r="A21" s="133" t="s">
        <v>151</v>
      </c>
      <c r="B21" s="143">
        <v>5277555</v>
      </c>
      <c r="C21" s="135" t="s">
        <v>213</v>
      </c>
      <c r="D21" s="144">
        <v>39722</v>
      </c>
      <c r="E21" s="136"/>
      <c r="F21" s="144">
        <v>21858</v>
      </c>
      <c r="G21" s="143" t="s">
        <v>185</v>
      </c>
      <c r="H21" s="145">
        <f t="shared" si="0"/>
        <v>16</v>
      </c>
      <c r="I21" s="145">
        <f t="shared" si="1"/>
        <v>7</v>
      </c>
      <c r="J21" s="146" t="s">
        <v>201</v>
      </c>
      <c r="K21" s="146" t="s">
        <v>202</v>
      </c>
      <c r="L21" s="133"/>
    </row>
    <row r="22" spans="1:12" ht="25" customHeight="1" x14ac:dyDescent="0.35">
      <c r="A22" s="133" t="s">
        <v>151</v>
      </c>
      <c r="B22" s="143">
        <v>5620400</v>
      </c>
      <c r="C22" s="135" t="s">
        <v>214</v>
      </c>
      <c r="D22" s="144">
        <v>41183</v>
      </c>
      <c r="E22" s="136"/>
      <c r="F22" s="144">
        <v>21625</v>
      </c>
      <c r="G22" s="143" t="s">
        <v>189</v>
      </c>
      <c r="H22" s="145">
        <f t="shared" si="0"/>
        <v>12</v>
      </c>
      <c r="I22" s="145">
        <f t="shared" si="1"/>
        <v>7</v>
      </c>
      <c r="J22" s="146" t="s">
        <v>204</v>
      </c>
      <c r="K22" s="146" t="s">
        <v>202</v>
      </c>
      <c r="L22" s="133"/>
    </row>
    <row r="23" spans="1:12" ht="25" customHeight="1" x14ac:dyDescent="0.35">
      <c r="A23" s="133" t="s">
        <v>151</v>
      </c>
      <c r="B23" s="143">
        <v>5625218</v>
      </c>
      <c r="C23" s="135" t="s">
        <v>215</v>
      </c>
      <c r="D23" s="144">
        <v>38376</v>
      </c>
      <c r="E23" s="136"/>
      <c r="F23" s="144">
        <v>21813</v>
      </c>
      <c r="G23" s="143" t="s">
        <v>189</v>
      </c>
      <c r="H23" s="145">
        <f t="shared" si="0"/>
        <v>20</v>
      </c>
      <c r="I23" s="145">
        <f t="shared" si="1"/>
        <v>4</v>
      </c>
      <c r="J23" s="146" t="s">
        <v>150</v>
      </c>
      <c r="K23" s="146" t="s">
        <v>202</v>
      </c>
      <c r="L23" s="133"/>
    </row>
    <row r="24" spans="1:12" ht="25" customHeight="1" x14ac:dyDescent="0.35">
      <c r="A24" s="133" t="s">
        <v>151</v>
      </c>
      <c r="B24" s="143">
        <v>6281302</v>
      </c>
      <c r="C24" s="135" t="s">
        <v>216</v>
      </c>
      <c r="D24" s="144">
        <v>36794</v>
      </c>
      <c r="E24" s="136"/>
      <c r="F24" s="144">
        <v>25877</v>
      </c>
      <c r="G24" s="143" t="s">
        <v>189</v>
      </c>
      <c r="H24" s="145">
        <f t="shared" si="0"/>
        <v>24</v>
      </c>
      <c r="I24" s="145">
        <f t="shared" si="1"/>
        <v>7</v>
      </c>
      <c r="J24" s="146" t="s">
        <v>150</v>
      </c>
      <c r="K24" s="146" t="s">
        <v>202</v>
      </c>
      <c r="L24" s="133"/>
    </row>
    <row r="25" spans="1:12" ht="25" customHeight="1" x14ac:dyDescent="0.35">
      <c r="A25" s="133" t="s">
        <v>151</v>
      </c>
      <c r="B25" s="143">
        <v>6374232</v>
      </c>
      <c r="C25" s="135" t="s">
        <v>217</v>
      </c>
      <c r="D25" s="144">
        <v>36815</v>
      </c>
      <c r="E25" s="136"/>
      <c r="F25" s="144">
        <v>22002</v>
      </c>
      <c r="G25" s="143" t="s">
        <v>189</v>
      </c>
      <c r="H25" s="145">
        <f t="shared" si="0"/>
        <v>24</v>
      </c>
      <c r="I25" s="145">
        <f t="shared" si="1"/>
        <v>7</v>
      </c>
      <c r="J25" s="146" t="s">
        <v>204</v>
      </c>
      <c r="K25" s="146" t="s">
        <v>202</v>
      </c>
      <c r="L25" s="133"/>
    </row>
    <row r="26" spans="1:12" ht="25" customHeight="1" x14ac:dyDescent="0.35">
      <c r="A26" s="133" t="s">
        <v>151</v>
      </c>
      <c r="B26" s="143">
        <v>6937215</v>
      </c>
      <c r="C26" s="135" t="s">
        <v>218</v>
      </c>
      <c r="D26" s="144">
        <v>40709</v>
      </c>
      <c r="E26" s="136"/>
      <c r="F26" s="144">
        <v>24252</v>
      </c>
      <c r="G26" s="143" t="s">
        <v>189</v>
      </c>
      <c r="H26" s="145">
        <f t="shared" si="0"/>
        <v>14</v>
      </c>
      <c r="I26" s="145">
        <f t="shared" si="1"/>
        <v>0</v>
      </c>
      <c r="J26" s="146" t="s">
        <v>204</v>
      </c>
      <c r="K26" s="146" t="s">
        <v>202</v>
      </c>
      <c r="L26" s="133"/>
    </row>
    <row r="27" spans="1:12" ht="25" customHeight="1" x14ac:dyDescent="0.35">
      <c r="A27" s="133" t="s">
        <v>151</v>
      </c>
      <c r="B27" s="143">
        <v>6942955</v>
      </c>
      <c r="C27" s="135" t="s">
        <v>219</v>
      </c>
      <c r="D27" s="144">
        <v>36069</v>
      </c>
      <c r="E27" s="136"/>
      <c r="F27" s="144">
        <v>23528</v>
      </c>
      <c r="G27" s="143" t="s">
        <v>185</v>
      </c>
      <c r="H27" s="145">
        <f t="shared" si="0"/>
        <v>26</v>
      </c>
      <c r="I27" s="145">
        <f t="shared" si="1"/>
        <v>7</v>
      </c>
      <c r="J27" s="146" t="s">
        <v>150</v>
      </c>
      <c r="K27" s="146" t="s">
        <v>202</v>
      </c>
      <c r="L27" s="133"/>
    </row>
    <row r="28" spans="1:12" ht="25" customHeight="1" x14ac:dyDescent="0.35">
      <c r="A28" s="133" t="s">
        <v>151</v>
      </c>
      <c r="B28" s="143">
        <v>7175646</v>
      </c>
      <c r="C28" s="135" t="s">
        <v>220</v>
      </c>
      <c r="D28" s="144">
        <v>36815</v>
      </c>
      <c r="E28" s="136"/>
      <c r="F28" s="144">
        <v>21686</v>
      </c>
      <c r="G28" s="143" t="s">
        <v>189</v>
      </c>
      <c r="H28" s="145">
        <f t="shared" si="0"/>
        <v>24</v>
      </c>
      <c r="I28" s="145">
        <f t="shared" si="1"/>
        <v>7</v>
      </c>
      <c r="J28" s="146" t="s">
        <v>193</v>
      </c>
      <c r="K28" s="146" t="s">
        <v>202</v>
      </c>
      <c r="L28" s="133"/>
    </row>
    <row r="29" spans="1:12" ht="25" customHeight="1" x14ac:dyDescent="0.35">
      <c r="A29" s="133" t="s">
        <v>151</v>
      </c>
      <c r="B29" s="143">
        <v>7200844</v>
      </c>
      <c r="C29" s="135" t="s">
        <v>221</v>
      </c>
      <c r="D29" s="144">
        <v>38005</v>
      </c>
      <c r="E29" s="136"/>
      <c r="F29" s="144">
        <v>22672</v>
      </c>
      <c r="G29" s="143" t="s">
        <v>185</v>
      </c>
      <c r="H29" s="145">
        <f t="shared" si="0"/>
        <v>21</v>
      </c>
      <c r="I29" s="145">
        <f t="shared" si="1"/>
        <v>4</v>
      </c>
      <c r="J29" s="146" t="s">
        <v>150</v>
      </c>
      <c r="K29" s="146" t="s">
        <v>202</v>
      </c>
      <c r="L29" s="133"/>
    </row>
    <row r="30" spans="1:12" ht="25" customHeight="1" x14ac:dyDescent="0.35">
      <c r="A30" s="133" t="s">
        <v>151</v>
      </c>
      <c r="B30" s="143">
        <v>7208042</v>
      </c>
      <c r="C30" s="135" t="s">
        <v>222</v>
      </c>
      <c r="D30" s="144">
        <v>39181</v>
      </c>
      <c r="E30" s="136"/>
      <c r="F30" s="144">
        <v>22064</v>
      </c>
      <c r="G30" s="143" t="s">
        <v>189</v>
      </c>
      <c r="H30" s="145">
        <f t="shared" si="0"/>
        <v>18</v>
      </c>
      <c r="I30" s="145">
        <f t="shared" si="1"/>
        <v>2</v>
      </c>
      <c r="J30" s="146" t="s">
        <v>149</v>
      </c>
      <c r="K30" s="146" t="s">
        <v>199</v>
      </c>
      <c r="L30" s="133"/>
    </row>
    <row r="31" spans="1:12" ht="25" customHeight="1" x14ac:dyDescent="0.35">
      <c r="A31" s="133" t="s">
        <v>151</v>
      </c>
      <c r="B31" s="143">
        <v>7213492</v>
      </c>
      <c r="C31" s="135" t="s">
        <v>223</v>
      </c>
      <c r="D31" s="144">
        <v>38376</v>
      </c>
      <c r="E31" s="136"/>
      <c r="F31" s="144">
        <v>23043</v>
      </c>
      <c r="G31" s="143" t="s">
        <v>185</v>
      </c>
      <c r="H31" s="145">
        <f t="shared" si="0"/>
        <v>20</v>
      </c>
      <c r="I31" s="145">
        <f t="shared" si="1"/>
        <v>4</v>
      </c>
      <c r="J31" s="146" t="s">
        <v>201</v>
      </c>
      <c r="K31" s="146" t="s">
        <v>202</v>
      </c>
      <c r="L31" s="133"/>
    </row>
    <row r="32" spans="1:12" ht="25" customHeight="1" x14ac:dyDescent="0.35">
      <c r="A32" s="133" t="s">
        <v>151</v>
      </c>
      <c r="B32" s="143">
        <v>7219809</v>
      </c>
      <c r="C32" s="135" t="s">
        <v>224</v>
      </c>
      <c r="D32" s="144">
        <v>39722</v>
      </c>
      <c r="E32" s="136"/>
      <c r="F32" s="144">
        <v>23225</v>
      </c>
      <c r="G32" s="143" t="s">
        <v>189</v>
      </c>
      <c r="H32" s="145">
        <f t="shared" si="0"/>
        <v>16</v>
      </c>
      <c r="I32" s="145">
        <f t="shared" si="1"/>
        <v>7</v>
      </c>
      <c r="J32" s="146" t="s">
        <v>149</v>
      </c>
      <c r="K32" s="146" t="s">
        <v>199</v>
      </c>
      <c r="L32" s="133"/>
    </row>
    <row r="33" spans="1:12" ht="25" customHeight="1" x14ac:dyDescent="0.35">
      <c r="A33" s="133" t="s">
        <v>151</v>
      </c>
      <c r="B33" s="143">
        <v>7228923</v>
      </c>
      <c r="C33" s="135" t="s">
        <v>225</v>
      </c>
      <c r="D33" s="144">
        <v>38376</v>
      </c>
      <c r="E33" s="136"/>
      <c r="F33" s="144">
        <v>23460</v>
      </c>
      <c r="G33" s="143" t="s">
        <v>189</v>
      </c>
      <c r="H33" s="145">
        <f t="shared" si="0"/>
        <v>20</v>
      </c>
      <c r="I33" s="145">
        <f t="shared" si="1"/>
        <v>4</v>
      </c>
      <c r="J33" s="146" t="s">
        <v>204</v>
      </c>
      <c r="K33" s="146" t="s">
        <v>202</v>
      </c>
      <c r="L33" s="133"/>
    </row>
    <row r="34" spans="1:12" ht="25" customHeight="1" x14ac:dyDescent="0.35">
      <c r="A34" s="133" t="s">
        <v>151</v>
      </c>
      <c r="B34" s="143">
        <v>7232417</v>
      </c>
      <c r="C34" s="135" t="s">
        <v>226</v>
      </c>
      <c r="D34" s="144">
        <v>36815</v>
      </c>
      <c r="E34" s="136"/>
      <c r="F34" s="144">
        <v>23325</v>
      </c>
      <c r="G34" s="143" t="s">
        <v>189</v>
      </c>
      <c r="H34" s="145">
        <f t="shared" si="0"/>
        <v>24</v>
      </c>
      <c r="I34" s="145">
        <f t="shared" si="1"/>
        <v>7</v>
      </c>
      <c r="J34" s="146" t="s">
        <v>204</v>
      </c>
      <c r="K34" s="146" t="s">
        <v>202</v>
      </c>
      <c r="L34" s="133"/>
    </row>
    <row r="35" spans="1:12" ht="25" customHeight="1" x14ac:dyDescent="0.35">
      <c r="A35" s="133" t="s">
        <v>151</v>
      </c>
      <c r="B35" s="143">
        <v>7236940</v>
      </c>
      <c r="C35" s="135" t="s">
        <v>227</v>
      </c>
      <c r="D35" s="144">
        <v>39722</v>
      </c>
      <c r="E35" s="136"/>
      <c r="F35" s="144">
        <v>23671</v>
      </c>
      <c r="G35" s="143" t="s">
        <v>185</v>
      </c>
      <c r="H35" s="145">
        <f t="shared" si="0"/>
        <v>16</v>
      </c>
      <c r="I35" s="145">
        <f t="shared" si="1"/>
        <v>7</v>
      </c>
      <c r="J35" s="146" t="s">
        <v>193</v>
      </c>
      <c r="K35" s="146" t="s">
        <v>202</v>
      </c>
      <c r="L35" s="133"/>
    </row>
    <row r="36" spans="1:12" ht="25" customHeight="1" x14ac:dyDescent="0.35">
      <c r="A36" s="133" t="s">
        <v>151</v>
      </c>
      <c r="B36" s="143">
        <v>7249229</v>
      </c>
      <c r="C36" s="135" t="s">
        <v>228</v>
      </c>
      <c r="D36" s="144">
        <v>36661</v>
      </c>
      <c r="E36" s="136"/>
      <c r="F36" s="144">
        <v>23798</v>
      </c>
      <c r="G36" s="143" t="s">
        <v>185</v>
      </c>
      <c r="H36" s="145">
        <f t="shared" si="0"/>
        <v>25</v>
      </c>
      <c r="I36" s="145">
        <f t="shared" si="1"/>
        <v>1</v>
      </c>
      <c r="J36" s="146" t="s">
        <v>204</v>
      </c>
      <c r="K36" s="146" t="s">
        <v>202</v>
      </c>
      <c r="L36" s="133"/>
    </row>
    <row r="37" spans="1:12" ht="25" customHeight="1" x14ac:dyDescent="0.35">
      <c r="A37" s="133" t="s">
        <v>151</v>
      </c>
      <c r="B37" s="143">
        <v>7251334</v>
      </c>
      <c r="C37" s="135" t="s">
        <v>229</v>
      </c>
      <c r="D37" s="144">
        <v>39722</v>
      </c>
      <c r="E37" s="136"/>
      <c r="F37" s="144">
        <v>24739</v>
      </c>
      <c r="G37" s="143" t="s">
        <v>189</v>
      </c>
      <c r="H37" s="145">
        <f t="shared" si="0"/>
        <v>16</v>
      </c>
      <c r="I37" s="145">
        <f t="shared" si="1"/>
        <v>7</v>
      </c>
      <c r="J37" s="146" t="s">
        <v>150</v>
      </c>
      <c r="K37" s="146" t="s">
        <v>202</v>
      </c>
      <c r="L37" s="133"/>
    </row>
    <row r="38" spans="1:12" ht="25" customHeight="1" x14ac:dyDescent="0.35">
      <c r="A38" s="133" t="s">
        <v>151</v>
      </c>
      <c r="B38" s="143">
        <v>7256551</v>
      </c>
      <c r="C38" s="135" t="s">
        <v>230</v>
      </c>
      <c r="D38" s="144">
        <v>36815</v>
      </c>
      <c r="E38" s="136"/>
      <c r="F38" s="144">
        <v>24196</v>
      </c>
      <c r="G38" s="143" t="s">
        <v>189</v>
      </c>
      <c r="H38" s="145">
        <f t="shared" si="0"/>
        <v>24</v>
      </c>
      <c r="I38" s="145">
        <f t="shared" si="1"/>
        <v>7</v>
      </c>
      <c r="J38" s="146" t="s">
        <v>201</v>
      </c>
      <c r="K38" s="146" t="s">
        <v>202</v>
      </c>
      <c r="L38" s="133"/>
    </row>
    <row r="39" spans="1:12" ht="25" customHeight="1" x14ac:dyDescent="0.35">
      <c r="A39" s="133" t="s">
        <v>151</v>
      </c>
      <c r="B39" s="143">
        <v>7259816</v>
      </c>
      <c r="C39" s="135" t="s">
        <v>231</v>
      </c>
      <c r="D39" s="144">
        <v>44927</v>
      </c>
      <c r="E39" s="136"/>
      <c r="F39" s="144">
        <v>24692</v>
      </c>
      <c r="G39" s="143" t="s">
        <v>189</v>
      </c>
      <c r="H39" s="145">
        <f t="shared" si="0"/>
        <v>2</v>
      </c>
      <c r="I39" s="145">
        <f t="shared" si="1"/>
        <v>4</v>
      </c>
      <c r="J39" s="146" t="s">
        <v>201</v>
      </c>
      <c r="K39" s="146" t="s">
        <v>202</v>
      </c>
      <c r="L39" s="133"/>
    </row>
    <row r="40" spans="1:12" ht="25" customHeight="1" x14ac:dyDescent="0.35">
      <c r="A40" s="133" t="s">
        <v>151</v>
      </c>
      <c r="B40" s="143">
        <v>7259946</v>
      </c>
      <c r="C40" s="135" t="s">
        <v>232</v>
      </c>
      <c r="D40" s="144">
        <v>39181</v>
      </c>
      <c r="E40" s="136"/>
      <c r="F40" s="144">
        <v>24496</v>
      </c>
      <c r="G40" s="143" t="s">
        <v>189</v>
      </c>
      <c r="H40" s="145">
        <f t="shared" si="0"/>
        <v>18</v>
      </c>
      <c r="I40" s="145">
        <f t="shared" si="1"/>
        <v>2</v>
      </c>
      <c r="J40" s="146" t="s">
        <v>150</v>
      </c>
      <c r="K40" s="146" t="s">
        <v>202</v>
      </c>
      <c r="L40" s="133"/>
    </row>
    <row r="41" spans="1:12" ht="25" customHeight="1" x14ac:dyDescent="0.35">
      <c r="A41" s="133" t="s">
        <v>151</v>
      </c>
      <c r="B41" s="143">
        <v>7261832</v>
      </c>
      <c r="C41" s="135" t="s">
        <v>233</v>
      </c>
      <c r="D41" s="144">
        <v>36571</v>
      </c>
      <c r="E41" s="136"/>
      <c r="F41" s="144">
        <v>24910</v>
      </c>
      <c r="G41" s="143" t="s">
        <v>189</v>
      </c>
      <c r="H41" s="145">
        <f t="shared" si="0"/>
        <v>25</v>
      </c>
      <c r="I41" s="145">
        <f t="shared" si="1"/>
        <v>3</v>
      </c>
      <c r="J41" s="146" t="s">
        <v>201</v>
      </c>
      <c r="K41" s="146" t="s">
        <v>202</v>
      </c>
      <c r="L41" s="133"/>
    </row>
    <row r="42" spans="1:12" ht="25" customHeight="1" x14ac:dyDescent="0.35">
      <c r="A42" s="133" t="s">
        <v>151</v>
      </c>
      <c r="B42" s="143">
        <v>7273380</v>
      </c>
      <c r="C42" s="135" t="s">
        <v>234</v>
      </c>
      <c r="D42" s="144">
        <v>38838</v>
      </c>
      <c r="E42" s="136"/>
      <c r="F42" s="144">
        <v>25164</v>
      </c>
      <c r="G42" s="143" t="s">
        <v>185</v>
      </c>
      <c r="H42" s="145">
        <f t="shared" si="0"/>
        <v>19</v>
      </c>
      <c r="I42" s="145">
        <f t="shared" si="1"/>
        <v>1</v>
      </c>
      <c r="J42" s="146" t="s">
        <v>201</v>
      </c>
      <c r="K42" s="146" t="s">
        <v>199</v>
      </c>
      <c r="L42" s="133"/>
    </row>
    <row r="43" spans="1:12" ht="25" customHeight="1" x14ac:dyDescent="0.35">
      <c r="A43" s="133" t="s">
        <v>151</v>
      </c>
      <c r="B43" s="143">
        <v>7470189</v>
      </c>
      <c r="C43" s="135" t="s">
        <v>235</v>
      </c>
      <c r="D43" s="144">
        <v>39722</v>
      </c>
      <c r="E43" s="136"/>
      <c r="F43" s="144">
        <v>22580</v>
      </c>
      <c r="G43" s="143" t="s">
        <v>185</v>
      </c>
      <c r="H43" s="145">
        <f t="shared" si="0"/>
        <v>16</v>
      </c>
      <c r="I43" s="145">
        <f t="shared" si="1"/>
        <v>7</v>
      </c>
      <c r="J43" s="146" t="s">
        <v>150</v>
      </c>
      <c r="K43" s="146" t="s">
        <v>202</v>
      </c>
      <c r="L43" s="133"/>
    </row>
    <row r="44" spans="1:12" ht="25" customHeight="1" x14ac:dyDescent="0.35">
      <c r="A44" s="133" t="s">
        <v>151</v>
      </c>
      <c r="B44" s="143">
        <v>7491445</v>
      </c>
      <c r="C44" s="135" t="s">
        <v>236</v>
      </c>
      <c r="D44" s="144">
        <v>40709</v>
      </c>
      <c r="E44" s="136"/>
      <c r="F44" s="144">
        <v>22955</v>
      </c>
      <c r="G44" s="143" t="s">
        <v>185</v>
      </c>
      <c r="H44" s="145">
        <f t="shared" si="0"/>
        <v>14</v>
      </c>
      <c r="I44" s="145">
        <f t="shared" si="1"/>
        <v>0</v>
      </c>
      <c r="J44" s="146" t="s">
        <v>201</v>
      </c>
      <c r="K44" s="146" t="s">
        <v>202</v>
      </c>
      <c r="L44" s="133"/>
    </row>
    <row r="45" spans="1:12" ht="25" customHeight="1" x14ac:dyDescent="0.35">
      <c r="A45" s="133" t="s">
        <v>151</v>
      </c>
      <c r="B45" s="143">
        <v>7557936</v>
      </c>
      <c r="C45" s="135" t="s">
        <v>237</v>
      </c>
      <c r="D45" s="144">
        <v>39722</v>
      </c>
      <c r="E45" s="136"/>
      <c r="F45" s="144">
        <v>22816</v>
      </c>
      <c r="G45" s="143" t="s">
        <v>185</v>
      </c>
      <c r="H45" s="145">
        <f t="shared" si="0"/>
        <v>16</v>
      </c>
      <c r="I45" s="145">
        <f t="shared" si="1"/>
        <v>7</v>
      </c>
      <c r="J45" s="146" t="s">
        <v>201</v>
      </c>
      <c r="K45" s="146" t="s">
        <v>202</v>
      </c>
      <c r="L45" s="133"/>
    </row>
    <row r="46" spans="1:12" ht="25" customHeight="1" x14ac:dyDescent="0.35">
      <c r="A46" s="133" t="s">
        <v>151</v>
      </c>
      <c r="B46" s="143">
        <v>7747602</v>
      </c>
      <c r="C46" s="135" t="s">
        <v>238</v>
      </c>
      <c r="D46" s="144">
        <v>40709</v>
      </c>
      <c r="E46" s="136"/>
      <c r="F46" s="144">
        <v>21858</v>
      </c>
      <c r="G46" s="143" t="s">
        <v>189</v>
      </c>
      <c r="H46" s="145">
        <f t="shared" si="0"/>
        <v>14</v>
      </c>
      <c r="I46" s="145">
        <f t="shared" si="1"/>
        <v>0</v>
      </c>
      <c r="J46" s="146" t="s">
        <v>201</v>
      </c>
      <c r="K46" s="146" t="s">
        <v>202</v>
      </c>
      <c r="L46" s="133"/>
    </row>
    <row r="47" spans="1:12" ht="25" customHeight="1" x14ac:dyDescent="0.35">
      <c r="A47" s="133" t="s">
        <v>151</v>
      </c>
      <c r="B47" s="143">
        <v>8722426</v>
      </c>
      <c r="C47" s="135" t="s">
        <v>239</v>
      </c>
      <c r="D47" s="144">
        <v>39457</v>
      </c>
      <c r="E47" s="136"/>
      <c r="F47" s="144">
        <v>24794</v>
      </c>
      <c r="G47" s="143" t="s">
        <v>189</v>
      </c>
      <c r="H47" s="145">
        <f t="shared" si="0"/>
        <v>17</v>
      </c>
      <c r="I47" s="145">
        <f t="shared" si="1"/>
        <v>4</v>
      </c>
      <c r="J47" s="146" t="s">
        <v>201</v>
      </c>
      <c r="K47" s="146" t="s">
        <v>202</v>
      </c>
      <c r="L47" s="133"/>
    </row>
    <row r="48" spans="1:12" ht="25" customHeight="1" x14ac:dyDescent="0.35">
      <c r="A48" s="133" t="s">
        <v>151</v>
      </c>
      <c r="B48" s="143">
        <v>8727508</v>
      </c>
      <c r="C48" s="135" t="s">
        <v>240</v>
      </c>
      <c r="D48" s="144">
        <v>38376</v>
      </c>
      <c r="E48" s="136"/>
      <c r="F48" s="144">
        <v>23217</v>
      </c>
      <c r="G48" s="143" t="s">
        <v>185</v>
      </c>
      <c r="H48" s="145">
        <f t="shared" si="0"/>
        <v>20</v>
      </c>
      <c r="I48" s="145">
        <f t="shared" si="1"/>
        <v>4</v>
      </c>
      <c r="J48" s="146" t="s">
        <v>204</v>
      </c>
      <c r="K48" s="146" t="s">
        <v>202</v>
      </c>
      <c r="L48" s="133"/>
    </row>
    <row r="49" spans="1:12" ht="25" customHeight="1" x14ac:dyDescent="0.35">
      <c r="A49" s="133" t="s">
        <v>151</v>
      </c>
      <c r="B49" s="143">
        <v>8736612</v>
      </c>
      <c r="C49" s="135" t="s">
        <v>241</v>
      </c>
      <c r="D49" s="144">
        <v>39888</v>
      </c>
      <c r="E49" s="136"/>
      <c r="F49" s="144">
        <v>23346</v>
      </c>
      <c r="G49" s="143" t="s">
        <v>185</v>
      </c>
      <c r="H49" s="145">
        <f t="shared" si="0"/>
        <v>16</v>
      </c>
      <c r="I49" s="145">
        <f t="shared" si="1"/>
        <v>2</v>
      </c>
      <c r="J49" s="146" t="s">
        <v>193</v>
      </c>
      <c r="K49" s="146" t="s">
        <v>202</v>
      </c>
      <c r="L49" s="133"/>
    </row>
    <row r="50" spans="1:12" ht="25" customHeight="1" x14ac:dyDescent="0.35">
      <c r="A50" s="133" t="s">
        <v>151</v>
      </c>
      <c r="B50" s="143">
        <v>8739957</v>
      </c>
      <c r="C50" s="135" t="s">
        <v>242</v>
      </c>
      <c r="D50" s="144">
        <v>39722</v>
      </c>
      <c r="E50" s="136"/>
      <c r="F50" s="144">
        <v>24447</v>
      </c>
      <c r="G50" s="143" t="s">
        <v>189</v>
      </c>
      <c r="H50" s="145">
        <f t="shared" si="0"/>
        <v>16</v>
      </c>
      <c r="I50" s="145">
        <f t="shared" si="1"/>
        <v>7</v>
      </c>
      <c r="J50" s="146" t="s">
        <v>201</v>
      </c>
      <c r="K50" s="146" t="s">
        <v>202</v>
      </c>
      <c r="L50" s="133"/>
    </row>
    <row r="51" spans="1:12" ht="25" customHeight="1" x14ac:dyDescent="0.35">
      <c r="A51" s="133" t="s">
        <v>151</v>
      </c>
      <c r="B51" s="143">
        <v>8784546</v>
      </c>
      <c r="C51" s="135" t="s">
        <v>243</v>
      </c>
      <c r="D51" s="144">
        <v>42064</v>
      </c>
      <c r="E51" s="136"/>
      <c r="F51" s="144">
        <v>24661</v>
      </c>
      <c r="G51" s="143" t="s">
        <v>185</v>
      </c>
      <c r="H51" s="145">
        <f t="shared" si="0"/>
        <v>10</v>
      </c>
      <c r="I51" s="145">
        <f t="shared" si="1"/>
        <v>3</v>
      </c>
      <c r="J51" s="146" t="s">
        <v>201</v>
      </c>
      <c r="K51" s="146" t="s">
        <v>202</v>
      </c>
      <c r="L51" s="133"/>
    </row>
    <row r="52" spans="1:12" ht="25" customHeight="1" x14ac:dyDescent="0.35">
      <c r="A52" s="133" t="s">
        <v>151</v>
      </c>
      <c r="B52" s="143">
        <v>8792155</v>
      </c>
      <c r="C52" s="135" t="s">
        <v>244</v>
      </c>
      <c r="D52" s="144">
        <v>42485</v>
      </c>
      <c r="E52" s="136"/>
      <c r="F52" s="144">
        <v>23833</v>
      </c>
      <c r="G52" s="143" t="s">
        <v>189</v>
      </c>
      <c r="H52" s="145">
        <f t="shared" si="0"/>
        <v>9</v>
      </c>
      <c r="I52" s="145">
        <f t="shared" si="1"/>
        <v>1</v>
      </c>
      <c r="J52" s="146" t="s">
        <v>149</v>
      </c>
      <c r="K52" s="146" t="s">
        <v>199</v>
      </c>
      <c r="L52" s="133"/>
    </row>
    <row r="53" spans="1:12" ht="25" customHeight="1" x14ac:dyDescent="0.35">
      <c r="A53" s="133" t="s">
        <v>151</v>
      </c>
      <c r="B53" s="143">
        <v>8793372</v>
      </c>
      <c r="C53" s="135" t="s">
        <v>245</v>
      </c>
      <c r="D53" s="144">
        <v>42064</v>
      </c>
      <c r="E53" s="136"/>
      <c r="F53" s="144">
        <v>23878</v>
      </c>
      <c r="G53" s="143" t="s">
        <v>189</v>
      </c>
      <c r="H53" s="145">
        <f t="shared" si="0"/>
        <v>10</v>
      </c>
      <c r="I53" s="145">
        <f t="shared" si="1"/>
        <v>3</v>
      </c>
      <c r="J53" s="146" t="s">
        <v>193</v>
      </c>
      <c r="K53" s="146" t="s">
        <v>202</v>
      </c>
      <c r="L53" s="133"/>
    </row>
    <row r="54" spans="1:12" ht="25" customHeight="1" x14ac:dyDescent="0.35">
      <c r="A54" s="133" t="s">
        <v>151</v>
      </c>
      <c r="B54" s="143">
        <v>8801424</v>
      </c>
      <c r="C54" s="135" t="s">
        <v>246</v>
      </c>
      <c r="D54" s="144">
        <v>39828</v>
      </c>
      <c r="E54" s="136"/>
      <c r="F54" s="144">
        <v>23941</v>
      </c>
      <c r="G54" s="143" t="s">
        <v>189</v>
      </c>
      <c r="H54" s="145">
        <f t="shared" si="0"/>
        <v>16</v>
      </c>
      <c r="I54" s="145">
        <f t="shared" si="1"/>
        <v>4</v>
      </c>
      <c r="J54" s="146" t="s">
        <v>193</v>
      </c>
      <c r="K54" s="146" t="s">
        <v>202</v>
      </c>
      <c r="L54" s="133"/>
    </row>
    <row r="55" spans="1:12" ht="25" customHeight="1" x14ac:dyDescent="0.35">
      <c r="A55" s="133" t="s">
        <v>151</v>
      </c>
      <c r="B55" s="143">
        <v>8815976</v>
      </c>
      <c r="C55" s="135" t="s">
        <v>247</v>
      </c>
      <c r="D55" s="144">
        <v>41183</v>
      </c>
      <c r="E55" s="136"/>
      <c r="F55" s="144">
        <v>24089</v>
      </c>
      <c r="G55" s="143" t="s">
        <v>185</v>
      </c>
      <c r="H55" s="145">
        <f t="shared" si="0"/>
        <v>12</v>
      </c>
      <c r="I55" s="145">
        <f t="shared" si="1"/>
        <v>7</v>
      </c>
      <c r="J55" s="146" t="s">
        <v>201</v>
      </c>
      <c r="K55" s="146" t="s">
        <v>202</v>
      </c>
      <c r="L55" s="133"/>
    </row>
    <row r="56" spans="1:12" ht="25" customHeight="1" x14ac:dyDescent="0.35">
      <c r="A56" s="133" t="s">
        <v>151</v>
      </c>
      <c r="B56" s="143">
        <v>8904850</v>
      </c>
      <c r="C56" s="135" t="s">
        <v>248</v>
      </c>
      <c r="D56" s="144">
        <v>43843</v>
      </c>
      <c r="E56" s="136"/>
      <c r="F56" s="144">
        <v>24073</v>
      </c>
      <c r="G56" s="143" t="s">
        <v>185</v>
      </c>
      <c r="H56" s="145">
        <f t="shared" si="0"/>
        <v>5</v>
      </c>
      <c r="I56" s="145">
        <f t="shared" si="1"/>
        <v>4</v>
      </c>
      <c r="J56" s="146" t="s">
        <v>193</v>
      </c>
      <c r="K56" s="146" t="s">
        <v>199</v>
      </c>
      <c r="L56" s="133"/>
    </row>
    <row r="57" spans="1:12" ht="25" customHeight="1" x14ac:dyDescent="0.35">
      <c r="A57" s="133" t="s">
        <v>151</v>
      </c>
      <c r="B57" s="143">
        <v>8945467</v>
      </c>
      <c r="C57" s="135" t="s">
        <v>249</v>
      </c>
      <c r="D57" s="144">
        <v>44956</v>
      </c>
      <c r="E57" s="136"/>
      <c r="F57" s="144">
        <v>23034</v>
      </c>
      <c r="G57" s="143" t="s">
        <v>185</v>
      </c>
      <c r="H57" s="145">
        <f t="shared" si="0"/>
        <v>2</v>
      </c>
      <c r="I57" s="145">
        <f t="shared" si="1"/>
        <v>4</v>
      </c>
      <c r="J57" s="146" t="s">
        <v>149</v>
      </c>
      <c r="K57" s="146" t="s">
        <v>199</v>
      </c>
      <c r="L57" s="133"/>
    </row>
    <row r="58" spans="1:12" ht="25" customHeight="1" x14ac:dyDescent="0.35">
      <c r="A58" s="133" t="s">
        <v>151</v>
      </c>
      <c r="B58" s="143">
        <v>8947090</v>
      </c>
      <c r="C58" s="135" t="s">
        <v>250</v>
      </c>
      <c r="D58" s="144">
        <v>43843</v>
      </c>
      <c r="E58" s="136"/>
      <c r="F58" s="144">
        <v>24757</v>
      </c>
      <c r="G58" s="143" t="s">
        <v>185</v>
      </c>
      <c r="H58" s="145">
        <f t="shared" si="0"/>
        <v>5</v>
      </c>
      <c r="I58" s="145">
        <f t="shared" si="1"/>
        <v>4</v>
      </c>
      <c r="J58" s="146" t="s">
        <v>193</v>
      </c>
      <c r="K58" s="146" t="s">
        <v>199</v>
      </c>
      <c r="L58" s="133"/>
    </row>
    <row r="59" spans="1:12" ht="25" customHeight="1" x14ac:dyDescent="0.35">
      <c r="A59" s="133" t="s">
        <v>151</v>
      </c>
      <c r="B59" s="143">
        <v>8948868</v>
      </c>
      <c r="C59" s="135" t="s">
        <v>251</v>
      </c>
      <c r="D59" s="144">
        <v>43843</v>
      </c>
      <c r="E59" s="136"/>
      <c r="F59" s="144">
        <v>25664</v>
      </c>
      <c r="G59" s="143" t="s">
        <v>185</v>
      </c>
      <c r="H59" s="145">
        <f t="shared" si="0"/>
        <v>5</v>
      </c>
      <c r="I59" s="145">
        <f t="shared" si="1"/>
        <v>4</v>
      </c>
      <c r="J59" s="146" t="s">
        <v>149</v>
      </c>
      <c r="K59" s="146" t="s">
        <v>199</v>
      </c>
      <c r="L59" s="133"/>
    </row>
    <row r="60" spans="1:12" ht="25" customHeight="1" x14ac:dyDescent="0.35">
      <c r="A60" s="133" t="s">
        <v>151</v>
      </c>
      <c r="B60" s="143">
        <v>9431329</v>
      </c>
      <c r="C60" s="135" t="s">
        <v>252</v>
      </c>
      <c r="D60" s="144">
        <v>38376</v>
      </c>
      <c r="E60" s="136"/>
      <c r="F60" s="144">
        <v>24843</v>
      </c>
      <c r="G60" s="143" t="s">
        <v>185</v>
      </c>
      <c r="H60" s="145">
        <f t="shared" si="0"/>
        <v>20</v>
      </c>
      <c r="I60" s="145">
        <f t="shared" si="1"/>
        <v>4</v>
      </c>
      <c r="J60" s="146" t="s">
        <v>204</v>
      </c>
      <c r="K60" s="146" t="s">
        <v>202</v>
      </c>
      <c r="L60" s="133"/>
    </row>
    <row r="61" spans="1:12" ht="25" customHeight="1" x14ac:dyDescent="0.35">
      <c r="A61" s="133" t="s">
        <v>151</v>
      </c>
      <c r="B61" s="143">
        <v>9438127</v>
      </c>
      <c r="C61" s="135" t="s">
        <v>253</v>
      </c>
      <c r="D61" s="144">
        <v>43600</v>
      </c>
      <c r="E61" s="136"/>
      <c r="F61" s="144">
        <v>25025</v>
      </c>
      <c r="G61" s="143" t="s">
        <v>185</v>
      </c>
      <c r="H61" s="145">
        <f t="shared" si="0"/>
        <v>6</v>
      </c>
      <c r="I61" s="145">
        <f t="shared" si="1"/>
        <v>1</v>
      </c>
      <c r="J61" s="146" t="s">
        <v>201</v>
      </c>
      <c r="K61" s="146" t="s">
        <v>202</v>
      </c>
      <c r="L61" s="133"/>
    </row>
    <row r="62" spans="1:12" ht="25" customHeight="1" x14ac:dyDescent="0.35">
      <c r="A62" s="133" t="s">
        <v>151</v>
      </c>
      <c r="B62" s="143">
        <v>9469807</v>
      </c>
      <c r="C62" s="135" t="s">
        <v>254</v>
      </c>
      <c r="D62" s="144">
        <v>44956</v>
      </c>
      <c r="E62" s="136"/>
      <c r="F62" s="144">
        <v>26229</v>
      </c>
      <c r="G62" s="143" t="s">
        <v>189</v>
      </c>
      <c r="H62" s="145">
        <f t="shared" si="0"/>
        <v>2</v>
      </c>
      <c r="I62" s="145">
        <f t="shared" si="1"/>
        <v>4</v>
      </c>
      <c r="J62" s="146" t="s">
        <v>149</v>
      </c>
      <c r="K62" s="146" t="s">
        <v>199</v>
      </c>
      <c r="L62" s="133"/>
    </row>
    <row r="63" spans="1:12" ht="25" customHeight="1" x14ac:dyDescent="0.35">
      <c r="A63" s="133" t="s">
        <v>151</v>
      </c>
      <c r="B63" s="143">
        <v>9654001</v>
      </c>
      <c r="C63" s="135" t="s">
        <v>255</v>
      </c>
      <c r="D63" s="144">
        <v>39895</v>
      </c>
      <c r="E63" s="136"/>
      <c r="F63" s="144">
        <v>24321</v>
      </c>
      <c r="G63" s="143" t="s">
        <v>185</v>
      </c>
      <c r="H63" s="145">
        <f t="shared" si="0"/>
        <v>16</v>
      </c>
      <c r="I63" s="145">
        <f t="shared" si="1"/>
        <v>2</v>
      </c>
      <c r="J63" s="146" t="s">
        <v>193</v>
      </c>
      <c r="K63" s="146" t="s">
        <v>202</v>
      </c>
      <c r="L63" s="133"/>
    </row>
    <row r="64" spans="1:12" ht="25" customHeight="1" x14ac:dyDescent="0.35">
      <c r="A64" s="133" t="s">
        <v>151</v>
      </c>
      <c r="B64" s="143">
        <v>9656777</v>
      </c>
      <c r="C64" s="135" t="s">
        <v>256</v>
      </c>
      <c r="D64" s="144">
        <v>38473</v>
      </c>
      <c r="E64" s="136"/>
      <c r="F64" s="144">
        <v>25359</v>
      </c>
      <c r="G64" s="143" t="s">
        <v>189</v>
      </c>
      <c r="H64" s="145">
        <f t="shared" si="0"/>
        <v>20</v>
      </c>
      <c r="I64" s="145">
        <f t="shared" si="1"/>
        <v>1</v>
      </c>
      <c r="J64" s="146" t="s">
        <v>204</v>
      </c>
      <c r="K64" s="146" t="s">
        <v>202</v>
      </c>
      <c r="L64" s="133"/>
    </row>
    <row r="65" spans="1:12" ht="25" customHeight="1" x14ac:dyDescent="0.35">
      <c r="A65" s="133" t="s">
        <v>151</v>
      </c>
      <c r="B65" s="143">
        <v>9656823</v>
      </c>
      <c r="C65" s="135" t="s">
        <v>257</v>
      </c>
      <c r="D65" s="144">
        <v>36661</v>
      </c>
      <c r="E65" s="136"/>
      <c r="F65" s="144">
        <v>26076</v>
      </c>
      <c r="G65" s="143" t="s">
        <v>189</v>
      </c>
      <c r="H65" s="145">
        <f t="shared" si="0"/>
        <v>25</v>
      </c>
      <c r="I65" s="145">
        <f t="shared" si="1"/>
        <v>1</v>
      </c>
      <c r="J65" s="146" t="s">
        <v>150</v>
      </c>
      <c r="K65" s="146" t="s">
        <v>202</v>
      </c>
      <c r="L65" s="133"/>
    </row>
    <row r="66" spans="1:12" ht="25" customHeight="1" x14ac:dyDescent="0.35">
      <c r="A66" s="133" t="s">
        <v>151</v>
      </c>
      <c r="B66" s="143">
        <v>9663930</v>
      </c>
      <c r="C66" s="135" t="s">
        <v>258</v>
      </c>
      <c r="D66" s="144">
        <v>41183</v>
      </c>
      <c r="E66" s="136"/>
      <c r="F66" s="144">
        <v>25810</v>
      </c>
      <c r="G66" s="143" t="s">
        <v>189</v>
      </c>
      <c r="H66" s="145">
        <f t="shared" si="0"/>
        <v>12</v>
      </c>
      <c r="I66" s="145">
        <f t="shared" si="1"/>
        <v>7</v>
      </c>
      <c r="J66" s="146" t="s">
        <v>193</v>
      </c>
      <c r="K66" s="146" t="s">
        <v>199</v>
      </c>
      <c r="L66" s="133"/>
    </row>
    <row r="67" spans="1:12" ht="25" customHeight="1" x14ac:dyDescent="0.35">
      <c r="A67" s="133" t="s">
        <v>151</v>
      </c>
      <c r="B67" s="143">
        <v>9667044</v>
      </c>
      <c r="C67" s="135" t="s">
        <v>259</v>
      </c>
      <c r="D67" s="144">
        <v>40709</v>
      </c>
      <c r="E67" s="136"/>
      <c r="F67" s="144">
        <v>25462</v>
      </c>
      <c r="G67" s="143" t="s">
        <v>185</v>
      </c>
      <c r="H67" s="145">
        <f t="shared" si="0"/>
        <v>14</v>
      </c>
      <c r="I67" s="145">
        <f t="shared" si="1"/>
        <v>0</v>
      </c>
      <c r="J67" s="146" t="s">
        <v>201</v>
      </c>
      <c r="K67" s="146" t="s">
        <v>202</v>
      </c>
      <c r="L67" s="133"/>
    </row>
    <row r="68" spans="1:12" ht="25" customHeight="1" x14ac:dyDescent="0.35">
      <c r="A68" s="133" t="s">
        <v>151</v>
      </c>
      <c r="B68" s="143">
        <v>9671581</v>
      </c>
      <c r="C68" s="135" t="s">
        <v>260</v>
      </c>
      <c r="D68" s="144">
        <v>38182</v>
      </c>
      <c r="E68" s="136"/>
      <c r="F68" s="144">
        <v>26123</v>
      </c>
      <c r="G68" s="143" t="s">
        <v>185</v>
      </c>
      <c r="H68" s="145">
        <f t="shared" si="0"/>
        <v>20</v>
      </c>
      <c r="I68" s="145">
        <f t="shared" si="1"/>
        <v>9</v>
      </c>
      <c r="J68" s="146" t="s">
        <v>193</v>
      </c>
      <c r="K68" s="146" t="s">
        <v>202</v>
      </c>
      <c r="L68" s="133"/>
    </row>
    <row r="69" spans="1:12" ht="25" customHeight="1" x14ac:dyDescent="0.35">
      <c r="A69" s="133" t="s">
        <v>151</v>
      </c>
      <c r="B69" s="143">
        <v>9683284</v>
      </c>
      <c r="C69" s="135" t="s">
        <v>261</v>
      </c>
      <c r="D69" s="144">
        <v>38376</v>
      </c>
      <c r="E69" s="136"/>
      <c r="F69" s="144">
        <v>26189</v>
      </c>
      <c r="G69" s="143" t="s">
        <v>189</v>
      </c>
      <c r="H69" s="145">
        <f t="shared" si="0"/>
        <v>20</v>
      </c>
      <c r="I69" s="145">
        <f t="shared" si="1"/>
        <v>4</v>
      </c>
      <c r="J69" s="146" t="s">
        <v>204</v>
      </c>
      <c r="K69" s="146" t="s">
        <v>202</v>
      </c>
      <c r="L69" s="133"/>
    </row>
    <row r="70" spans="1:12" ht="25" customHeight="1" x14ac:dyDescent="0.35">
      <c r="A70" s="133" t="s">
        <v>151</v>
      </c>
      <c r="B70" s="143">
        <v>9696837</v>
      </c>
      <c r="C70" s="135" t="s">
        <v>262</v>
      </c>
      <c r="D70" s="144">
        <v>39895</v>
      </c>
      <c r="E70" s="136"/>
      <c r="F70" s="144">
        <v>26074</v>
      </c>
      <c r="G70" s="143" t="s">
        <v>189</v>
      </c>
      <c r="H70" s="145">
        <f t="shared" si="0"/>
        <v>16</v>
      </c>
      <c r="I70" s="145">
        <f t="shared" si="1"/>
        <v>2</v>
      </c>
      <c r="J70" s="146" t="s">
        <v>193</v>
      </c>
      <c r="K70" s="146" t="s">
        <v>202</v>
      </c>
      <c r="L70" s="133"/>
    </row>
    <row r="71" spans="1:12" ht="25" customHeight="1" x14ac:dyDescent="0.35">
      <c r="A71" s="133" t="s">
        <v>151</v>
      </c>
      <c r="B71" s="143">
        <v>9739514</v>
      </c>
      <c r="C71" s="135" t="s">
        <v>263</v>
      </c>
      <c r="D71" s="144">
        <v>42064</v>
      </c>
      <c r="E71" s="136"/>
      <c r="F71" s="144">
        <v>24478</v>
      </c>
      <c r="G71" s="143" t="s">
        <v>189</v>
      </c>
      <c r="H71" s="145">
        <f t="shared" si="0"/>
        <v>10</v>
      </c>
      <c r="I71" s="145">
        <f t="shared" si="1"/>
        <v>3</v>
      </c>
      <c r="J71" s="146" t="s">
        <v>201</v>
      </c>
      <c r="K71" s="146" t="s">
        <v>202</v>
      </c>
      <c r="L71" s="133"/>
    </row>
    <row r="72" spans="1:12" ht="25" customHeight="1" x14ac:dyDescent="0.35">
      <c r="A72" s="133" t="s">
        <v>151</v>
      </c>
      <c r="B72" s="143">
        <v>9790972</v>
      </c>
      <c r="C72" s="135" t="s">
        <v>264</v>
      </c>
      <c r="D72" s="144">
        <v>39722</v>
      </c>
      <c r="E72" s="136"/>
      <c r="F72" s="144">
        <v>26171</v>
      </c>
      <c r="G72" s="143" t="s">
        <v>189</v>
      </c>
      <c r="H72" s="145">
        <f t="shared" si="0"/>
        <v>16</v>
      </c>
      <c r="I72" s="145">
        <f t="shared" si="1"/>
        <v>7</v>
      </c>
      <c r="J72" s="146" t="s">
        <v>204</v>
      </c>
      <c r="K72" s="146" t="s">
        <v>202</v>
      </c>
      <c r="L72" s="133"/>
    </row>
    <row r="73" spans="1:12" ht="25" customHeight="1" x14ac:dyDescent="0.35">
      <c r="A73" s="133" t="s">
        <v>151</v>
      </c>
      <c r="B73" s="143">
        <v>9856494</v>
      </c>
      <c r="C73" s="135" t="s">
        <v>265</v>
      </c>
      <c r="D73" s="144">
        <v>39181</v>
      </c>
      <c r="E73" s="136"/>
      <c r="F73" s="144">
        <v>25239</v>
      </c>
      <c r="G73" s="143" t="s">
        <v>185</v>
      </c>
      <c r="H73" s="145">
        <f t="shared" ref="H73:H136" si="2">IF(D73&gt;0,INT(DAYS360(D73,"30/06/2025")/360),"")</f>
        <v>18</v>
      </c>
      <c r="I73" s="145">
        <f t="shared" ref="I73:I136" si="3">IF(D73&gt;0,INT((DAYS360(D73,"30/06/2025")/360-H73)*10),"")</f>
        <v>2</v>
      </c>
      <c r="J73" s="146" t="s">
        <v>193</v>
      </c>
      <c r="K73" s="146" t="s">
        <v>202</v>
      </c>
      <c r="L73" s="133"/>
    </row>
    <row r="74" spans="1:12" ht="25" customHeight="1" x14ac:dyDescent="0.35">
      <c r="A74" s="133" t="s">
        <v>151</v>
      </c>
      <c r="B74" s="143">
        <v>9873476</v>
      </c>
      <c r="C74" s="135" t="s">
        <v>266</v>
      </c>
      <c r="D74" s="144">
        <v>44956</v>
      </c>
      <c r="E74" s="136"/>
      <c r="F74" s="144">
        <v>25620</v>
      </c>
      <c r="G74" s="143" t="s">
        <v>189</v>
      </c>
      <c r="H74" s="145">
        <f t="shared" si="2"/>
        <v>2</v>
      </c>
      <c r="I74" s="145">
        <f t="shared" si="3"/>
        <v>4</v>
      </c>
      <c r="J74" s="146" t="s">
        <v>149</v>
      </c>
      <c r="K74" s="146" t="s">
        <v>199</v>
      </c>
      <c r="L74" s="133"/>
    </row>
    <row r="75" spans="1:12" ht="25" customHeight="1" x14ac:dyDescent="0.35">
      <c r="A75" s="133" t="s">
        <v>151</v>
      </c>
      <c r="B75" s="143">
        <v>9875739</v>
      </c>
      <c r="C75" s="135" t="s">
        <v>267</v>
      </c>
      <c r="D75" s="144">
        <v>42278</v>
      </c>
      <c r="E75" s="136"/>
      <c r="F75" s="144">
        <v>25895</v>
      </c>
      <c r="G75" s="143" t="s">
        <v>189</v>
      </c>
      <c r="H75" s="145">
        <f t="shared" si="2"/>
        <v>9</v>
      </c>
      <c r="I75" s="145">
        <f t="shared" si="3"/>
        <v>7</v>
      </c>
      <c r="J75" s="146" t="s">
        <v>201</v>
      </c>
      <c r="K75" s="146" t="s">
        <v>199</v>
      </c>
      <c r="L75" s="133"/>
    </row>
    <row r="76" spans="1:12" ht="25" customHeight="1" x14ac:dyDescent="0.35">
      <c r="A76" s="133" t="s">
        <v>151</v>
      </c>
      <c r="B76" s="143">
        <v>9876477</v>
      </c>
      <c r="C76" s="135" t="s">
        <v>268</v>
      </c>
      <c r="D76" s="144">
        <v>42064</v>
      </c>
      <c r="E76" s="136"/>
      <c r="F76" s="144">
        <v>2</v>
      </c>
      <c r="G76" s="143" t="s">
        <v>189</v>
      </c>
      <c r="H76" s="145">
        <f t="shared" si="2"/>
        <v>10</v>
      </c>
      <c r="I76" s="145">
        <f t="shared" si="3"/>
        <v>3</v>
      </c>
      <c r="J76" s="146" t="s">
        <v>204</v>
      </c>
      <c r="K76" s="146" t="s">
        <v>202</v>
      </c>
      <c r="L76" s="133"/>
    </row>
    <row r="77" spans="1:12" ht="25" customHeight="1" x14ac:dyDescent="0.35">
      <c r="A77" s="133" t="s">
        <v>151</v>
      </c>
      <c r="B77" s="143">
        <v>9888107</v>
      </c>
      <c r="C77" s="135" t="s">
        <v>269</v>
      </c>
      <c r="D77" s="144">
        <v>42064</v>
      </c>
      <c r="E77" s="136"/>
      <c r="F77" s="144">
        <v>26022</v>
      </c>
      <c r="G77" s="143" t="s">
        <v>185</v>
      </c>
      <c r="H77" s="145">
        <f t="shared" si="2"/>
        <v>10</v>
      </c>
      <c r="I77" s="145">
        <f t="shared" si="3"/>
        <v>3</v>
      </c>
      <c r="J77" s="146" t="s">
        <v>193</v>
      </c>
      <c r="K77" s="146" t="s">
        <v>199</v>
      </c>
      <c r="L77" s="133"/>
    </row>
    <row r="78" spans="1:12" ht="25" customHeight="1" x14ac:dyDescent="0.35">
      <c r="A78" s="133" t="s">
        <v>151</v>
      </c>
      <c r="B78" s="143">
        <v>9913692</v>
      </c>
      <c r="C78" s="135" t="s">
        <v>270</v>
      </c>
      <c r="D78" s="144">
        <v>44956</v>
      </c>
      <c r="E78" s="136"/>
      <c r="F78" s="144">
        <v>25308</v>
      </c>
      <c r="G78" s="143" t="s">
        <v>185</v>
      </c>
      <c r="H78" s="145">
        <f t="shared" si="2"/>
        <v>2</v>
      </c>
      <c r="I78" s="145">
        <f t="shared" si="3"/>
        <v>4</v>
      </c>
      <c r="J78" s="146" t="s">
        <v>149</v>
      </c>
      <c r="K78" s="146" t="s">
        <v>199</v>
      </c>
      <c r="L78" s="133"/>
    </row>
    <row r="79" spans="1:12" ht="25" customHeight="1" x14ac:dyDescent="0.35">
      <c r="A79" s="133" t="s">
        <v>151</v>
      </c>
      <c r="B79" s="143">
        <v>9923369</v>
      </c>
      <c r="C79" s="135" t="s">
        <v>271</v>
      </c>
      <c r="D79" s="144">
        <v>39181</v>
      </c>
      <c r="E79" s="136"/>
      <c r="F79" s="144">
        <v>25583</v>
      </c>
      <c r="G79" s="143" t="s">
        <v>189</v>
      </c>
      <c r="H79" s="145">
        <f t="shared" si="2"/>
        <v>18</v>
      </c>
      <c r="I79" s="145">
        <f t="shared" si="3"/>
        <v>2</v>
      </c>
      <c r="J79" s="146" t="s">
        <v>150</v>
      </c>
      <c r="K79" s="146" t="s">
        <v>202</v>
      </c>
      <c r="L79" s="133"/>
    </row>
    <row r="80" spans="1:12" ht="25" customHeight="1" x14ac:dyDescent="0.35">
      <c r="A80" s="133" t="s">
        <v>151</v>
      </c>
      <c r="B80" s="143">
        <v>9924728</v>
      </c>
      <c r="C80" s="135" t="s">
        <v>272</v>
      </c>
      <c r="D80" s="144">
        <v>39722</v>
      </c>
      <c r="E80" s="136"/>
      <c r="F80" s="144">
        <v>23859</v>
      </c>
      <c r="G80" s="143" t="s">
        <v>185</v>
      </c>
      <c r="H80" s="145">
        <f t="shared" si="2"/>
        <v>16</v>
      </c>
      <c r="I80" s="145">
        <f t="shared" si="3"/>
        <v>7</v>
      </c>
      <c r="J80" s="146" t="s">
        <v>193</v>
      </c>
      <c r="K80" s="146" t="s">
        <v>202</v>
      </c>
      <c r="L80" s="133"/>
    </row>
    <row r="81" spans="1:12" ht="25" customHeight="1" x14ac:dyDescent="0.35">
      <c r="A81" s="133" t="s">
        <v>151</v>
      </c>
      <c r="B81" s="143">
        <v>9929825</v>
      </c>
      <c r="C81" s="135" t="s">
        <v>273</v>
      </c>
      <c r="D81" s="144">
        <v>39722</v>
      </c>
      <c r="E81" s="136"/>
      <c r="F81" s="144">
        <v>24514</v>
      </c>
      <c r="G81" s="143" t="s">
        <v>189</v>
      </c>
      <c r="H81" s="145">
        <f t="shared" si="2"/>
        <v>16</v>
      </c>
      <c r="I81" s="145">
        <f t="shared" si="3"/>
        <v>7</v>
      </c>
      <c r="J81" s="146" t="s">
        <v>204</v>
      </c>
      <c r="K81" s="146" t="s">
        <v>202</v>
      </c>
      <c r="L81" s="133"/>
    </row>
    <row r="82" spans="1:12" ht="25" customHeight="1" x14ac:dyDescent="0.35">
      <c r="A82" s="133" t="s">
        <v>151</v>
      </c>
      <c r="B82" s="143">
        <v>10035062</v>
      </c>
      <c r="C82" s="135" t="s">
        <v>274</v>
      </c>
      <c r="D82" s="144">
        <v>39895</v>
      </c>
      <c r="E82" s="136"/>
      <c r="F82" s="144">
        <v>24713</v>
      </c>
      <c r="G82" s="143" t="s">
        <v>185</v>
      </c>
      <c r="H82" s="145">
        <f t="shared" si="2"/>
        <v>16</v>
      </c>
      <c r="I82" s="145">
        <f t="shared" si="3"/>
        <v>2</v>
      </c>
      <c r="J82" s="146" t="s">
        <v>193</v>
      </c>
      <c r="K82" s="146" t="s">
        <v>148</v>
      </c>
      <c r="L82" s="133"/>
    </row>
    <row r="83" spans="1:12" ht="25" customHeight="1" x14ac:dyDescent="0.35">
      <c r="A83" s="133" t="s">
        <v>151</v>
      </c>
      <c r="B83" s="143">
        <v>10328134</v>
      </c>
      <c r="C83" s="135" t="s">
        <v>275</v>
      </c>
      <c r="D83" s="144">
        <v>40709</v>
      </c>
      <c r="E83" s="136"/>
      <c r="F83" s="144">
        <v>33570</v>
      </c>
      <c r="G83" s="143" t="s">
        <v>189</v>
      </c>
      <c r="H83" s="145">
        <f t="shared" si="2"/>
        <v>14</v>
      </c>
      <c r="I83" s="145">
        <f t="shared" si="3"/>
        <v>0</v>
      </c>
      <c r="J83" s="146" t="s">
        <v>193</v>
      </c>
      <c r="K83" s="146" t="s">
        <v>202</v>
      </c>
      <c r="L83" s="133"/>
    </row>
    <row r="84" spans="1:12" ht="25" customHeight="1" x14ac:dyDescent="0.35">
      <c r="A84" s="133" t="s">
        <v>151</v>
      </c>
      <c r="B84" s="143">
        <v>10343659</v>
      </c>
      <c r="C84" s="135" t="s">
        <v>276</v>
      </c>
      <c r="D84" s="144">
        <v>38443</v>
      </c>
      <c r="E84" s="136"/>
      <c r="F84" s="144">
        <v>25379</v>
      </c>
      <c r="G84" s="143" t="s">
        <v>185</v>
      </c>
      <c r="H84" s="145">
        <f t="shared" si="2"/>
        <v>20</v>
      </c>
      <c r="I84" s="145">
        <f t="shared" si="3"/>
        <v>2</v>
      </c>
      <c r="J84" s="146" t="s">
        <v>204</v>
      </c>
      <c r="K84" s="146" t="s">
        <v>202</v>
      </c>
      <c r="L84" s="133"/>
    </row>
    <row r="85" spans="1:12" ht="25" customHeight="1" x14ac:dyDescent="0.35">
      <c r="A85" s="133" t="s">
        <v>151</v>
      </c>
      <c r="B85" s="143">
        <v>10356685</v>
      </c>
      <c r="C85" s="135" t="s">
        <v>277</v>
      </c>
      <c r="D85" s="144">
        <v>39181</v>
      </c>
      <c r="E85" s="136"/>
      <c r="F85" s="144">
        <v>26785</v>
      </c>
      <c r="G85" s="143" t="s">
        <v>185</v>
      </c>
      <c r="H85" s="145">
        <f t="shared" si="2"/>
        <v>18</v>
      </c>
      <c r="I85" s="145">
        <f t="shared" si="3"/>
        <v>2</v>
      </c>
      <c r="J85" s="146" t="s">
        <v>193</v>
      </c>
      <c r="K85" s="146" t="s">
        <v>202</v>
      </c>
      <c r="L85" s="133"/>
    </row>
    <row r="86" spans="1:12" ht="25" customHeight="1" x14ac:dyDescent="0.35">
      <c r="A86" s="133" t="s">
        <v>151</v>
      </c>
      <c r="B86" s="143">
        <v>10494487</v>
      </c>
      <c r="C86" s="135" t="s">
        <v>278</v>
      </c>
      <c r="D86" s="144">
        <v>37347</v>
      </c>
      <c r="E86" s="136"/>
      <c r="F86" s="144">
        <v>26030</v>
      </c>
      <c r="G86" s="143" t="s">
        <v>185</v>
      </c>
      <c r="H86" s="145">
        <f t="shared" si="2"/>
        <v>23</v>
      </c>
      <c r="I86" s="145">
        <f t="shared" si="3"/>
        <v>2</v>
      </c>
      <c r="J86" s="146" t="s">
        <v>201</v>
      </c>
      <c r="K86" s="146" t="s">
        <v>202</v>
      </c>
      <c r="L86" s="133"/>
    </row>
    <row r="87" spans="1:12" ht="25" customHeight="1" x14ac:dyDescent="0.35">
      <c r="A87" s="133" t="s">
        <v>151</v>
      </c>
      <c r="B87" s="143">
        <v>10615475</v>
      </c>
      <c r="C87" s="135" t="s">
        <v>279</v>
      </c>
      <c r="D87" s="144">
        <v>42064</v>
      </c>
      <c r="E87" s="136"/>
      <c r="F87" s="144">
        <v>25009</v>
      </c>
      <c r="G87" s="143" t="s">
        <v>185</v>
      </c>
      <c r="H87" s="145">
        <f t="shared" si="2"/>
        <v>10</v>
      </c>
      <c r="I87" s="145">
        <f t="shared" si="3"/>
        <v>3</v>
      </c>
      <c r="J87" s="146" t="s">
        <v>193</v>
      </c>
      <c r="K87" s="146" t="s">
        <v>199</v>
      </c>
      <c r="L87" s="133"/>
    </row>
    <row r="88" spans="1:12" ht="25" customHeight="1" x14ac:dyDescent="0.35">
      <c r="A88" s="133" t="s">
        <v>151</v>
      </c>
      <c r="B88" s="143">
        <v>10615893</v>
      </c>
      <c r="C88" s="135" t="s">
        <v>280</v>
      </c>
      <c r="D88" s="144">
        <v>42278</v>
      </c>
      <c r="E88" s="136"/>
      <c r="F88" s="144">
        <v>25860</v>
      </c>
      <c r="G88" s="143" t="s">
        <v>189</v>
      </c>
      <c r="H88" s="145">
        <f t="shared" si="2"/>
        <v>9</v>
      </c>
      <c r="I88" s="145">
        <f t="shared" si="3"/>
        <v>7</v>
      </c>
      <c r="J88" s="146" t="s">
        <v>201</v>
      </c>
      <c r="K88" s="146" t="s">
        <v>202</v>
      </c>
      <c r="L88" s="133"/>
    </row>
    <row r="89" spans="1:12" ht="25" customHeight="1" x14ac:dyDescent="0.35">
      <c r="A89" s="133" t="s">
        <v>151</v>
      </c>
      <c r="B89" s="143">
        <v>10615949</v>
      </c>
      <c r="C89" s="135" t="s">
        <v>281</v>
      </c>
      <c r="D89" s="144">
        <v>44956</v>
      </c>
      <c r="E89" s="136"/>
      <c r="F89" s="144">
        <v>25855</v>
      </c>
      <c r="G89" s="143" t="s">
        <v>189</v>
      </c>
      <c r="H89" s="145">
        <f t="shared" si="2"/>
        <v>2</v>
      </c>
      <c r="I89" s="145">
        <f t="shared" si="3"/>
        <v>4</v>
      </c>
      <c r="J89" s="146" t="s">
        <v>149</v>
      </c>
      <c r="K89" s="146" t="s">
        <v>199</v>
      </c>
      <c r="L89" s="133"/>
    </row>
    <row r="90" spans="1:12" ht="25" customHeight="1" x14ac:dyDescent="0.35">
      <c r="A90" s="133" t="s">
        <v>151</v>
      </c>
      <c r="B90" s="143">
        <v>10618027</v>
      </c>
      <c r="C90" s="135" t="s">
        <v>282</v>
      </c>
      <c r="D90" s="144">
        <v>43843</v>
      </c>
      <c r="E90" s="136"/>
      <c r="F90" s="144">
        <v>26282</v>
      </c>
      <c r="G90" s="143" t="s">
        <v>189</v>
      </c>
      <c r="H90" s="145">
        <f t="shared" si="2"/>
        <v>5</v>
      </c>
      <c r="I90" s="145">
        <f t="shared" si="3"/>
        <v>4</v>
      </c>
      <c r="J90" s="146" t="s">
        <v>193</v>
      </c>
      <c r="K90" s="146" t="s">
        <v>199</v>
      </c>
      <c r="L90" s="133"/>
    </row>
    <row r="91" spans="1:12" ht="25" customHeight="1" x14ac:dyDescent="0.35">
      <c r="A91" s="133" t="s">
        <v>151</v>
      </c>
      <c r="B91" s="143">
        <v>10623075</v>
      </c>
      <c r="C91" s="135" t="s">
        <v>283</v>
      </c>
      <c r="D91" s="144">
        <v>37681</v>
      </c>
      <c r="E91" s="136"/>
      <c r="F91" s="144">
        <v>26171</v>
      </c>
      <c r="G91" s="143" t="s">
        <v>185</v>
      </c>
      <c r="H91" s="145">
        <f t="shared" si="2"/>
        <v>22</v>
      </c>
      <c r="I91" s="145">
        <f t="shared" si="3"/>
        <v>3</v>
      </c>
      <c r="J91" s="146" t="s">
        <v>204</v>
      </c>
      <c r="K91" s="146" t="s">
        <v>202</v>
      </c>
      <c r="L91" s="133"/>
    </row>
    <row r="92" spans="1:12" ht="25" customHeight="1" x14ac:dyDescent="0.35">
      <c r="A92" s="133" t="s">
        <v>151</v>
      </c>
      <c r="B92" s="143">
        <v>10661739</v>
      </c>
      <c r="C92" s="135" t="s">
        <v>284</v>
      </c>
      <c r="D92" s="144">
        <v>42064</v>
      </c>
      <c r="E92" s="136"/>
      <c r="F92" s="144">
        <v>26737</v>
      </c>
      <c r="G92" s="143" t="s">
        <v>189</v>
      </c>
      <c r="H92" s="145">
        <f t="shared" si="2"/>
        <v>10</v>
      </c>
      <c r="I92" s="145">
        <f t="shared" si="3"/>
        <v>3</v>
      </c>
      <c r="J92" s="146" t="s">
        <v>193</v>
      </c>
      <c r="K92" s="146" t="s">
        <v>199</v>
      </c>
      <c r="L92" s="133"/>
    </row>
    <row r="93" spans="1:12" ht="25" customHeight="1" x14ac:dyDescent="0.35">
      <c r="A93" s="133" t="s">
        <v>151</v>
      </c>
      <c r="B93" s="143">
        <v>10664472</v>
      </c>
      <c r="C93" s="135" t="s">
        <v>285</v>
      </c>
      <c r="D93" s="144">
        <v>44956</v>
      </c>
      <c r="E93" s="136"/>
      <c r="F93" s="144">
        <v>27890</v>
      </c>
      <c r="G93" s="143" t="s">
        <v>189</v>
      </c>
      <c r="H93" s="145">
        <f t="shared" si="2"/>
        <v>2</v>
      </c>
      <c r="I93" s="145">
        <f t="shared" si="3"/>
        <v>4</v>
      </c>
      <c r="J93" s="146" t="s">
        <v>149</v>
      </c>
      <c r="K93" s="146" t="s">
        <v>199</v>
      </c>
      <c r="L93" s="133"/>
    </row>
    <row r="94" spans="1:12" ht="25" customHeight="1" x14ac:dyDescent="0.35">
      <c r="A94" s="133" t="s">
        <v>151</v>
      </c>
      <c r="B94" s="143">
        <v>10921098</v>
      </c>
      <c r="C94" s="135" t="s">
        <v>286</v>
      </c>
      <c r="D94" s="144">
        <v>44956</v>
      </c>
      <c r="E94" s="136"/>
      <c r="F94" s="144">
        <v>25237</v>
      </c>
      <c r="G94" s="143" t="s">
        <v>185</v>
      </c>
      <c r="H94" s="145">
        <f t="shared" si="2"/>
        <v>2</v>
      </c>
      <c r="I94" s="145">
        <f t="shared" si="3"/>
        <v>4</v>
      </c>
      <c r="J94" s="146" t="s">
        <v>149</v>
      </c>
      <c r="K94" s="146" t="s">
        <v>199</v>
      </c>
      <c r="L94" s="133"/>
    </row>
    <row r="95" spans="1:12" ht="25" customHeight="1" x14ac:dyDescent="0.35">
      <c r="A95" s="133" t="s">
        <v>151</v>
      </c>
      <c r="B95" s="143">
        <v>10924307</v>
      </c>
      <c r="C95" s="135" t="s">
        <v>287</v>
      </c>
      <c r="D95" s="144">
        <v>42064</v>
      </c>
      <c r="E95" s="136"/>
      <c r="F95" s="144">
        <v>26614</v>
      </c>
      <c r="G95" s="143" t="s">
        <v>189</v>
      </c>
      <c r="H95" s="145">
        <f t="shared" si="2"/>
        <v>10</v>
      </c>
      <c r="I95" s="145">
        <f t="shared" si="3"/>
        <v>3</v>
      </c>
      <c r="J95" s="146" t="s">
        <v>149</v>
      </c>
      <c r="K95" s="146" t="s">
        <v>199</v>
      </c>
      <c r="L95" s="133"/>
    </row>
    <row r="96" spans="1:12" ht="25" customHeight="1" x14ac:dyDescent="0.35">
      <c r="A96" s="133" t="s">
        <v>151</v>
      </c>
      <c r="B96" s="143">
        <v>10978997</v>
      </c>
      <c r="C96" s="135" t="s">
        <v>288</v>
      </c>
      <c r="D96" s="144">
        <v>41183</v>
      </c>
      <c r="E96" s="136"/>
      <c r="F96" s="144">
        <v>25011</v>
      </c>
      <c r="G96" s="143" t="s">
        <v>189</v>
      </c>
      <c r="H96" s="145">
        <f t="shared" si="2"/>
        <v>12</v>
      </c>
      <c r="I96" s="145">
        <f t="shared" si="3"/>
        <v>7</v>
      </c>
      <c r="J96" s="146" t="s">
        <v>201</v>
      </c>
      <c r="K96" s="146" t="s">
        <v>202</v>
      </c>
      <c r="L96" s="133"/>
    </row>
    <row r="97" spans="1:12" ht="25" customHeight="1" x14ac:dyDescent="0.35">
      <c r="A97" s="133" t="s">
        <v>151</v>
      </c>
      <c r="B97" s="143">
        <v>10980398</v>
      </c>
      <c r="C97" s="135" t="s">
        <v>289</v>
      </c>
      <c r="D97" s="144">
        <v>40709</v>
      </c>
      <c r="E97" s="136"/>
      <c r="F97" s="144">
        <v>26030</v>
      </c>
      <c r="G97" s="143" t="s">
        <v>189</v>
      </c>
      <c r="H97" s="145">
        <f t="shared" si="2"/>
        <v>14</v>
      </c>
      <c r="I97" s="145">
        <f t="shared" si="3"/>
        <v>0</v>
      </c>
      <c r="J97" s="146" t="s">
        <v>193</v>
      </c>
      <c r="K97" s="146" t="s">
        <v>202</v>
      </c>
      <c r="L97" s="133"/>
    </row>
    <row r="98" spans="1:12" ht="25" customHeight="1" x14ac:dyDescent="0.35">
      <c r="A98" s="133" t="s">
        <v>151</v>
      </c>
      <c r="B98" s="143">
        <v>11089201</v>
      </c>
      <c r="C98" s="135" t="s">
        <v>420</v>
      </c>
      <c r="D98" s="144">
        <v>39722</v>
      </c>
      <c r="E98" s="136"/>
      <c r="F98" s="144">
        <v>26836</v>
      </c>
      <c r="G98" s="143" t="s">
        <v>185</v>
      </c>
      <c r="H98" s="145">
        <f t="shared" si="2"/>
        <v>16</v>
      </c>
      <c r="I98" s="145">
        <f t="shared" si="3"/>
        <v>7</v>
      </c>
      <c r="J98" s="146" t="s">
        <v>193</v>
      </c>
      <c r="K98" s="146" t="s">
        <v>202</v>
      </c>
      <c r="L98" s="133"/>
    </row>
    <row r="99" spans="1:12" ht="25" customHeight="1" x14ac:dyDescent="0.35">
      <c r="A99" s="133" t="s">
        <v>151</v>
      </c>
      <c r="B99" s="143">
        <v>11091807</v>
      </c>
      <c r="C99" s="135" t="s">
        <v>290</v>
      </c>
      <c r="D99" s="144">
        <v>44956</v>
      </c>
      <c r="E99" s="136"/>
      <c r="F99" s="144">
        <v>25883</v>
      </c>
      <c r="G99" s="143" t="s">
        <v>189</v>
      </c>
      <c r="H99" s="145">
        <f t="shared" si="2"/>
        <v>2</v>
      </c>
      <c r="I99" s="145">
        <f t="shared" si="3"/>
        <v>4</v>
      </c>
      <c r="J99" s="146" t="s">
        <v>149</v>
      </c>
      <c r="K99" s="146" t="s">
        <v>199</v>
      </c>
      <c r="L99" s="133"/>
    </row>
    <row r="100" spans="1:12" ht="25" customHeight="1" x14ac:dyDescent="0.35">
      <c r="A100" s="133" t="s">
        <v>151</v>
      </c>
      <c r="B100" s="143">
        <v>11099462</v>
      </c>
      <c r="C100" s="135" t="s">
        <v>291</v>
      </c>
      <c r="D100" s="144">
        <v>39722</v>
      </c>
      <c r="E100" s="136"/>
      <c r="F100" s="144">
        <v>26039</v>
      </c>
      <c r="G100" s="143" t="s">
        <v>189</v>
      </c>
      <c r="H100" s="145">
        <f t="shared" si="2"/>
        <v>16</v>
      </c>
      <c r="I100" s="145">
        <f t="shared" si="3"/>
        <v>7</v>
      </c>
      <c r="J100" s="146" t="s">
        <v>201</v>
      </c>
      <c r="K100" s="146" t="s">
        <v>199</v>
      </c>
      <c r="L100" s="133"/>
    </row>
    <row r="101" spans="1:12" ht="25" customHeight="1" x14ac:dyDescent="0.35">
      <c r="A101" s="133" t="s">
        <v>151</v>
      </c>
      <c r="B101" s="143">
        <v>11240322</v>
      </c>
      <c r="C101" s="135" t="s">
        <v>292</v>
      </c>
      <c r="D101" s="144">
        <v>42064</v>
      </c>
      <c r="E101" s="136"/>
      <c r="F101" s="144">
        <v>2</v>
      </c>
      <c r="G101" s="143" t="s">
        <v>189</v>
      </c>
      <c r="H101" s="145">
        <f t="shared" si="2"/>
        <v>10</v>
      </c>
      <c r="I101" s="145">
        <f t="shared" si="3"/>
        <v>3</v>
      </c>
      <c r="J101" s="146" t="s">
        <v>201</v>
      </c>
      <c r="K101" s="146" t="s">
        <v>202</v>
      </c>
      <c r="L101" s="133"/>
    </row>
    <row r="102" spans="1:12" ht="25" customHeight="1" x14ac:dyDescent="0.35">
      <c r="A102" s="133" t="s">
        <v>151</v>
      </c>
      <c r="B102" s="143">
        <v>11241493</v>
      </c>
      <c r="C102" s="135" t="s">
        <v>293</v>
      </c>
      <c r="D102" s="144">
        <v>39895</v>
      </c>
      <c r="E102" s="136"/>
      <c r="F102" s="144">
        <v>26402</v>
      </c>
      <c r="G102" s="143" t="s">
        <v>185</v>
      </c>
      <c r="H102" s="145">
        <f t="shared" si="2"/>
        <v>16</v>
      </c>
      <c r="I102" s="145">
        <f t="shared" si="3"/>
        <v>2</v>
      </c>
      <c r="J102" s="146" t="s">
        <v>149</v>
      </c>
      <c r="K102" s="146" t="s">
        <v>148</v>
      </c>
      <c r="L102" s="133"/>
    </row>
    <row r="103" spans="1:12" ht="25" customHeight="1" x14ac:dyDescent="0.35">
      <c r="A103" s="133" t="s">
        <v>151</v>
      </c>
      <c r="B103" s="143">
        <v>11244263</v>
      </c>
      <c r="C103" s="135" t="s">
        <v>294</v>
      </c>
      <c r="D103" s="144">
        <v>40709</v>
      </c>
      <c r="E103" s="136"/>
      <c r="F103" s="144">
        <v>26643</v>
      </c>
      <c r="G103" s="143" t="s">
        <v>189</v>
      </c>
      <c r="H103" s="145">
        <f t="shared" si="2"/>
        <v>14</v>
      </c>
      <c r="I103" s="145">
        <f t="shared" si="3"/>
        <v>0</v>
      </c>
      <c r="J103" s="146" t="s">
        <v>204</v>
      </c>
      <c r="K103" s="146" t="s">
        <v>202</v>
      </c>
      <c r="L103" s="133"/>
    </row>
    <row r="104" spans="1:12" ht="25" customHeight="1" x14ac:dyDescent="0.35">
      <c r="A104" s="133" t="s">
        <v>151</v>
      </c>
      <c r="B104" s="143">
        <v>11248403</v>
      </c>
      <c r="C104" s="135" t="s">
        <v>295</v>
      </c>
      <c r="D104" s="144">
        <v>42064</v>
      </c>
      <c r="E104" s="136"/>
      <c r="F104" s="144">
        <v>2</v>
      </c>
      <c r="G104" s="143" t="s">
        <v>185</v>
      </c>
      <c r="H104" s="145">
        <f t="shared" si="2"/>
        <v>10</v>
      </c>
      <c r="I104" s="145">
        <f t="shared" si="3"/>
        <v>3</v>
      </c>
      <c r="J104" s="146" t="s">
        <v>201</v>
      </c>
      <c r="K104" s="146" t="s">
        <v>199</v>
      </c>
      <c r="L104" s="133"/>
    </row>
    <row r="105" spans="1:12" ht="25" customHeight="1" x14ac:dyDescent="0.35">
      <c r="A105" s="133" t="s">
        <v>151</v>
      </c>
      <c r="B105" s="143">
        <v>11258784</v>
      </c>
      <c r="C105" s="135" t="s">
        <v>296</v>
      </c>
      <c r="D105" s="144">
        <v>43843</v>
      </c>
      <c r="E105" s="136"/>
      <c r="F105" s="144">
        <v>25609</v>
      </c>
      <c r="G105" s="143" t="s">
        <v>189</v>
      </c>
      <c r="H105" s="145">
        <f t="shared" si="2"/>
        <v>5</v>
      </c>
      <c r="I105" s="145">
        <f t="shared" si="3"/>
        <v>4</v>
      </c>
      <c r="J105" s="146" t="s">
        <v>149</v>
      </c>
      <c r="K105" s="146" t="s">
        <v>199</v>
      </c>
      <c r="L105" s="133"/>
    </row>
    <row r="106" spans="1:12" ht="25" customHeight="1" x14ac:dyDescent="0.35">
      <c r="A106" s="133" t="s">
        <v>151</v>
      </c>
      <c r="B106" s="143">
        <v>11259434</v>
      </c>
      <c r="C106" s="135" t="s">
        <v>297</v>
      </c>
      <c r="D106" s="144">
        <v>44956</v>
      </c>
      <c r="E106" s="136"/>
      <c r="F106" s="144">
        <v>26732</v>
      </c>
      <c r="G106" s="143" t="s">
        <v>189</v>
      </c>
      <c r="H106" s="145">
        <f t="shared" si="2"/>
        <v>2</v>
      </c>
      <c r="I106" s="145">
        <f t="shared" si="3"/>
        <v>4</v>
      </c>
      <c r="J106" s="146" t="s">
        <v>149</v>
      </c>
      <c r="K106" s="146" t="s">
        <v>199</v>
      </c>
      <c r="L106" s="133"/>
    </row>
    <row r="107" spans="1:12" ht="25" customHeight="1" x14ac:dyDescent="0.35">
      <c r="A107" s="133" t="s">
        <v>151</v>
      </c>
      <c r="B107" s="143">
        <v>11482507</v>
      </c>
      <c r="C107" s="135" t="s">
        <v>298</v>
      </c>
      <c r="D107" s="144">
        <v>39722</v>
      </c>
      <c r="E107" s="136"/>
      <c r="F107" s="144">
        <v>26929</v>
      </c>
      <c r="G107" s="143" t="s">
        <v>189</v>
      </c>
      <c r="H107" s="145">
        <f t="shared" si="2"/>
        <v>16</v>
      </c>
      <c r="I107" s="145">
        <f t="shared" si="3"/>
        <v>7</v>
      </c>
      <c r="J107" s="146" t="s">
        <v>201</v>
      </c>
      <c r="K107" s="146" t="s">
        <v>202</v>
      </c>
      <c r="L107" s="133"/>
    </row>
    <row r="108" spans="1:12" ht="25" customHeight="1" x14ac:dyDescent="0.35">
      <c r="A108" s="133" t="s">
        <v>151</v>
      </c>
      <c r="B108" s="143">
        <v>11749813</v>
      </c>
      <c r="C108" s="135" t="s">
        <v>299</v>
      </c>
      <c r="D108" s="144">
        <v>43843</v>
      </c>
      <c r="E108" s="136"/>
      <c r="F108" s="144">
        <v>26497</v>
      </c>
      <c r="G108" s="143" t="s">
        <v>189</v>
      </c>
      <c r="H108" s="145">
        <f t="shared" si="2"/>
        <v>5</v>
      </c>
      <c r="I108" s="145">
        <f t="shared" si="3"/>
        <v>4</v>
      </c>
      <c r="J108" s="146" t="s">
        <v>149</v>
      </c>
      <c r="K108" s="146" t="s">
        <v>199</v>
      </c>
      <c r="L108" s="133"/>
    </row>
    <row r="109" spans="1:12" ht="25" customHeight="1" x14ac:dyDescent="0.35">
      <c r="A109" s="133" t="s">
        <v>151</v>
      </c>
      <c r="B109" s="143">
        <v>11757336</v>
      </c>
      <c r="C109" s="135" t="s">
        <v>300</v>
      </c>
      <c r="D109" s="144">
        <v>42064</v>
      </c>
      <c r="E109" s="136"/>
      <c r="F109" s="144">
        <v>2</v>
      </c>
      <c r="G109" s="143" t="s">
        <v>185</v>
      </c>
      <c r="H109" s="145">
        <f t="shared" si="2"/>
        <v>10</v>
      </c>
      <c r="I109" s="145">
        <f t="shared" si="3"/>
        <v>3</v>
      </c>
      <c r="J109" s="146" t="s">
        <v>193</v>
      </c>
      <c r="K109" s="146" t="s">
        <v>199</v>
      </c>
      <c r="L109" s="133"/>
    </row>
    <row r="110" spans="1:12" ht="25" customHeight="1" x14ac:dyDescent="0.35">
      <c r="A110" s="133" t="s">
        <v>151</v>
      </c>
      <c r="B110" s="143">
        <v>11758515</v>
      </c>
      <c r="C110" s="135" t="s">
        <v>301</v>
      </c>
      <c r="D110" s="144">
        <v>42278</v>
      </c>
      <c r="E110" s="136"/>
      <c r="F110" s="144">
        <v>26587</v>
      </c>
      <c r="G110" s="143" t="s">
        <v>189</v>
      </c>
      <c r="H110" s="145">
        <f t="shared" si="2"/>
        <v>9</v>
      </c>
      <c r="I110" s="145">
        <f t="shared" si="3"/>
        <v>7</v>
      </c>
      <c r="J110" s="146" t="s">
        <v>201</v>
      </c>
      <c r="K110" s="146" t="s">
        <v>199</v>
      </c>
      <c r="L110" s="133"/>
    </row>
    <row r="111" spans="1:12" ht="25" customHeight="1" x14ac:dyDescent="0.35">
      <c r="A111" s="133" t="s">
        <v>151</v>
      </c>
      <c r="B111" s="143">
        <v>11843828</v>
      </c>
      <c r="C111" s="135" t="s">
        <v>302</v>
      </c>
      <c r="D111" s="144">
        <v>39181</v>
      </c>
      <c r="E111" s="136"/>
      <c r="F111" s="144">
        <v>27294</v>
      </c>
      <c r="G111" s="143" t="s">
        <v>189</v>
      </c>
      <c r="H111" s="145">
        <f t="shared" si="2"/>
        <v>18</v>
      </c>
      <c r="I111" s="145">
        <f t="shared" si="3"/>
        <v>2</v>
      </c>
      <c r="J111" s="146" t="s">
        <v>150</v>
      </c>
      <c r="K111" s="146" t="s">
        <v>202</v>
      </c>
      <c r="L111" s="133"/>
    </row>
    <row r="112" spans="1:12" ht="25" customHeight="1" x14ac:dyDescent="0.35">
      <c r="A112" s="133" t="s">
        <v>151</v>
      </c>
      <c r="B112" s="143">
        <v>11847813</v>
      </c>
      <c r="C112" s="135" t="s">
        <v>303</v>
      </c>
      <c r="D112" s="144">
        <v>36661</v>
      </c>
      <c r="E112" s="136"/>
      <c r="F112" s="144">
        <v>27022</v>
      </c>
      <c r="G112" s="143" t="s">
        <v>185</v>
      </c>
      <c r="H112" s="145">
        <f t="shared" si="2"/>
        <v>25</v>
      </c>
      <c r="I112" s="145">
        <f t="shared" si="3"/>
        <v>1</v>
      </c>
      <c r="J112" s="146" t="s">
        <v>204</v>
      </c>
      <c r="K112" s="146" t="s">
        <v>202</v>
      </c>
      <c r="L112" s="133"/>
    </row>
    <row r="113" spans="1:12" ht="25" customHeight="1" x14ac:dyDescent="0.35">
      <c r="A113" s="133" t="s">
        <v>151</v>
      </c>
      <c r="B113" s="143">
        <v>11858359</v>
      </c>
      <c r="C113" s="135" t="s">
        <v>304</v>
      </c>
      <c r="D113" s="144">
        <v>39181</v>
      </c>
      <c r="E113" s="136"/>
      <c r="F113" s="144">
        <v>25911</v>
      </c>
      <c r="G113" s="143" t="s">
        <v>185</v>
      </c>
      <c r="H113" s="145">
        <f t="shared" si="2"/>
        <v>18</v>
      </c>
      <c r="I113" s="145">
        <f t="shared" si="3"/>
        <v>2</v>
      </c>
      <c r="J113" s="146" t="s">
        <v>149</v>
      </c>
      <c r="K113" s="146" t="s">
        <v>199</v>
      </c>
      <c r="L113" s="133"/>
    </row>
    <row r="114" spans="1:12" ht="25" customHeight="1" x14ac:dyDescent="0.35">
      <c r="A114" s="133" t="s">
        <v>151</v>
      </c>
      <c r="B114" s="143">
        <v>11978003</v>
      </c>
      <c r="C114" s="135" t="s">
        <v>305</v>
      </c>
      <c r="D114" s="144">
        <v>39919</v>
      </c>
      <c r="E114" s="136"/>
      <c r="F114" s="144">
        <v>26624</v>
      </c>
      <c r="G114" s="143" t="s">
        <v>189</v>
      </c>
      <c r="H114" s="145">
        <f t="shared" si="2"/>
        <v>16</v>
      </c>
      <c r="I114" s="145">
        <f t="shared" si="3"/>
        <v>2</v>
      </c>
      <c r="J114" s="146" t="s">
        <v>201</v>
      </c>
      <c r="K114" s="146" t="s">
        <v>199</v>
      </c>
      <c r="L114" s="133"/>
    </row>
    <row r="115" spans="1:12" ht="25" customHeight="1" x14ac:dyDescent="0.35">
      <c r="A115" s="133" t="s">
        <v>151</v>
      </c>
      <c r="B115" s="143">
        <v>12013770</v>
      </c>
      <c r="C115" s="135" t="s">
        <v>306</v>
      </c>
      <c r="D115" s="144">
        <v>39722</v>
      </c>
      <c r="E115" s="136"/>
      <c r="F115" s="144">
        <v>26875</v>
      </c>
      <c r="G115" s="143" t="s">
        <v>189</v>
      </c>
      <c r="H115" s="145">
        <f t="shared" si="2"/>
        <v>16</v>
      </c>
      <c r="I115" s="145">
        <f t="shared" si="3"/>
        <v>7</v>
      </c>
      <c r="J115" s="146" t="s">
        <v>201</v>
      </c>
      <c r="K115" s="146" t="s">
        <v>202</v>
      </c>
      <c r="L115" s="133"/>
    </row>
    <row r="116" spans="1:12" ht="25" customHeight="1" x14ac:dyDescent="0.35">
      <c r="A116" s="133" t="s">
        <v>151</v>
      </c>
      <c r="B116" s="143">
        <v>12098702</v>
      </c>
      <c r="C116" s="135" t="s">
        <v>307</v>
      </c>
      <c r="D116" s="144">
        <v>41183</v>
      </c>
      <c r="E116" s="136"/>
      <c r="F116" s="144">
        <v>27295</v>
      </c>
      <c r="G116" s="143" t="s">
        <v>185</v>
      </c>
      <c r="H116" s="145">
        <f t="shared" si="2"/>
        <v>12</v>
      </c>
      <c r="I116" s="145">
        <f t="shared" si="3"/>
        <v>7</v>
      </c>
      <c r="J116" s="146" t="s">
        <v>193</v>
      </c>
      <c r="K116" s="146" t="s">
        <v>199</v>
      </c>
      <c r="L116" s="133"/>
    </row>
    <row r="117" spans="1:12" ht="25" customHeight="1" x14ac:dyDescent="0.35">
      <c r="A117" s="133" t="s">
        <v>151</v>
      </c>
      <c r="B117" s="143">
        <v>12120230</v>
      </c>
      <c r="C117" s="135" t="s">
        <v>308</v>
      </c>
      <c r="D117" s="144">
        <v>39722</v>
      </c>
      <c r="E117" s="136"/>
      <c r="F117" s="144">
        <v>27070</v>
      </c>
      <c r="G117" s="143" t="s">
        <v>189</v>
      </c>
      <c r="H117" s="145">
        <f t="shared" si="2"/>
        <v>16</v>
      </c>
      <c r="I117" s="145">
        <f t="shared" si="3"/>
        <v>7</v>
      </c>
      <c r="J117" s="146" t="s">
        <v>204</v>
      </c>
      <c r="K117" s="146" t="s">
        <v>202</v>
      </c>
      <c r="L117" s="133"/>
    </row>
    <row r="118" spans="1:12" ht="25" customHeight="1" x14ac:dyDescent="0.35">
      <c r="A118" s="133" t="s">
        <v>151</v>
      </c>
      <c r="B118" s="143">
        <v>12168848</v>
      </c>
      <c r="C118" s="135" t="s">
        <v>309</v>
      </c>
      <c r="D118" s="144">
        <v>40709</v>
      </c>
      <c r="E118" s="136"/>
      <c r="F118" s="144">
        <v>27538</v>
      </c>
      <c r="G118" s="143" t="s">
        <v>189</v>
      </c>
      <c r="H118" s="145">
        <f t="shared" si="2"/>
        <v>14</v>
      </c>
      <c r="I118" s="145">
        <f t="shared" si="3"/>
        <v>0</v>
      </c>
      <c r="J118" s="146" t="s">
        <v>193</v>
      </c>
      <c r="K118" s="146" t="s">
        <v>148</v>
      </c>
      <c r="L118" s="133"/>
    </row>
    <row r="119" spans="1:12" ht="25" customHeight="1" x14ac:dyDescent="0.35">
      <c r="A119" s="133" t="s">
        <v>151</v>
      </c>
      <c r="B119" s="143">
        <v>12170065</v>
      </c>
      <c r="C119" s="135" t="s">
        <v>310</v>
      </c>
      <c r="D119" s="144">
        <v>40634</v>
      </c>
      <c r="E119" s="136"/>
      <c r="F119" s="144">
        <v>27523</v>
      </c>
      <c r="G119" s="143" t="s">
        <v>189</v>
      </c>
      <c r="H119" s="145">
        <f t="shared" si="2"/>
        <v>14</v>
      </c>
      <c r="I119" s="145">
        <f t="shared" si="3"/>
        <v>2</v>
      </c>
      <c r="J119" s="146" t="s">
        <v>201</v>
      </c>
      <c r="K119" s="146" t="s">
        <v>202</v>
      </c>
      <c r="L119" s="133"/>
    </row>
    <row r="120" spans="1:12" ht="25" customHeight="1" x14ac:dyDescent="0.35">
      <c r="A120" s="133" t="s">
        <v>151</v>
      </c>
      <c r="B120" s="143">
        <v>12173696</v>
      </c>
      <c r="C120" s="135" t="s">
        <v>311</v>
      </c>
      <c r="D120" s="144">
        <v>44956</v>
      </c>
      <c r="E120" s="136"/>
      <c r="F120" s="144">
        <v>27028</v>
      </c>
      <c r="G120" s="143" t="s">
        <v>189</v>
      </c>
      <c r="H120" s="145">
        <f t="shared" si="2"/>
        <v>2</v>
      </c>
      <c r="I120" s="145">
        <f t="shared" si="3"/>
        <v>4</v>
      </c>
      <c r="J120" s="146" t="s">
        <v>149</v>
      </c>
      <c r="K120" s="146" t="s">
        <v>199</v>
      </c>
      <c r="L120" s="133"/>
    </row>
    <row r="121" spans="1:12" ht="25" customHeight="1" x14ac:dyDescent="0.35">
      <c r="A121" s="133" t="s">
        <v>151</v>
      </c>
      <c r="B121" s="143">
        <v>12181628</v>
      </c>
      <c r="C121" s="135" t="s">
        <v>312</v>
      </c>
      <c r="D121" s="144">
        <v>39181</v>
      </c>
      <c r="E121" s="136"/>
      <c r="F121" s="144">
        <v>27895</v>
      </c>
      <c r="G121" s="143" t="s">
        <v>185</v>
      </c>
      <c r="H121" s="145">
        <f t="shared" si="2"/>
        <v>18</v>
      </c>
      <c r="I121" s="145">
        <f t="shared" si="3"/>
        <v>2</v>
      </c>
      <c r="J121" s="146" t="s">
        <v>193</v>
      </c>
      <c r="K121" s="146" t="s">
        <v>202</v>
      </c>
      <c r="L121" s="133"/>
    </row>
    <row r="122" spans="1:12" ht="25" customHeight="1" x14ac:dyDescent="0.35">
      <c r="A122" s="133" t="s">
        <v>151</v>
      </c>
      <c r="B122" s="143">
        <v>12267456</v>
      </c>
      <c r="C122" s="135" t="s">
        <v>313</v>
      </c>
      <c r="D122" s="144">
        <v>39181</v>
      </c>
      <c r="E122" s="136"/>
      <c r="F122" s="144">
        <v>26851</v>
      </c>
      <c r="G122" s="143" t="s">
        <v>185</v>
      </c>
      <c r="H122" s="145">
        <f t="shared" si="2"/>
        <v>18</v>
      </c>
      <c r="I122" s="145">
        <f t="shared" si="3"/>
        <v>2</v>
      </c>
      <c r="J122" s="146" t="s">
        <v>204</v>
      </c>
      <c r="K122" s="146" t="s">
        <v>202</v>
      </c>
      <c r="L122" s="133"/>
    </row>
    <row r="123" spans="1:12" ht="25" customHeight="1" x14ac:dyDescent="0.35">
      <c r="A123" s="133" t="s">
        <v>151</v>
      </c>
      <c r="B123" s="143">
        <v>12324584</v>
      </c>
      <c r="C123" s="135" t="s">
        <v>314</v>
      </c>
      <c r="D123" s="144">
        <v>42095</v>
      </c>
      <c r="E123" s="136"/>
      <c r="F123" s="144">
        <v>27315</v>
      </c>
      <c r="G123" s="143" t="s">
        <v>189</v>
      </c>
      <c r="H123" s="145">
        <f t="shared" si="2"/>
        <v>10</v>
      </c>
      <c r="I123" s="145">
        <f t="shared" si="3"/>
        <v>2</v>
      </c>
      <c r="J123" s="146" t="s">
        <v>201</v>
      </c>
      <c r="K123" s="146" t="s">
        <v>202</v>
      </c>
      <c r="L123" s="133"/>
    </row>
    <row r="124" spans="1:12" ht="25" customHeight="1" x14ac:dyDescent="0.35">
      <c r="A124" s="133" t="s">
        <v>151</v>
      </c>
      <c r="B124" s="143">
        <v>12340081</v>
      </c>
      <c r="C124" s="135" t="s">
        <v>315</v>
      </c>
      <c r="D124" s="144">
        <v>39722</v>
      </c>
      <c r="E124" s="136"/>
      <c r="F124" s="144">
        <v>27525</v>
      </c>
      <c r="G124" s="143" t="s">
        <v>185</v>
      </c>
      <c r="H124" s="145">
        <f t="shared" si="2"/>
        <v>16</v>
      </c>
      <c r="I124" s="145">
        <f t="shared" si="3"/>
        <v>7</v>
      </c>
      <c r="J124" s="146" t="s">
        <v>201</v>
      </c>
      <c r="K124" s="146" t="s">
        <v>202</v>
      </c>
      <c r="L124" s="133"/>
    </row>
    <row r="125" spans="1:12" ht="25" customHeight="1" x14ac:dyDescent="0.35">
      <c r="A125" s="133" t="s">
        <v>151</v>
      </c>
      <c r="B125" s="143">
        <v>12341790</v>
      </c>
      <c r="C125" s="135" t="s">
        <v>316</v>
      </c>
      <c r="D125" s="144">
        <v>39181</v>
      </c>
      <c r="E125" s="136"/>
      <c r="F125" s="144">
        <v>27768</v>
      </c>
      <c r="G125" s="143" t="s">
        <v>189</v>
      </c>
      <c r="H125" s="145">
        <f t="shared" si="2"/>
        <v>18</v>
      </c>
      <c r="I125" s="145">
        <f t="shared" si="3"/>
        <v>2</v>
      </c>
      <c r="J125" s="146" t="s">
        <v>204</v>
      </c>
      <c r="K125" s="146" t="s">
        <v>202</v>
      </c>
      <c r="L125" s="133"/>
    </row>
    <row r="126" spans="1:12" ht="25" customHeight="1" x14ac:dyDescent="0.35">
      <c r="A126" s="133" t="s">
        <v>151</v>
      </c>
      <c r="B126" s="143">
        <v>12584647</v>
      </c>
      <c r="C126" s="135" t="s">
        <v>317</v>
      </c>
      <c r="D126" s="144">
        <v>38376</v>
      </c>
      <c r="E126" s="136"/>
      <c r="F126" s="144">
        <v>28231</v>
      </c>
      <c r="G126" s="143" t="s">
        <v>185</v>
      </c>
      <c r="H126" s="145">
        <f t="shared" si="2"/>
        <v>20</v>
      </c>
      <c r="I126" s="145">
        <f t="shared" si="3"/>
        <v>4</v>
      </c>
      <c r="J126" s="146" t="s">
        <v>150</v>
      </c>
      <c r="K126" s="146" t="s">
        <v>202</v>
      </c>
      <c r="L126" s="133"/>
    </row>
    <row r="127" spans="1:12" ht="25" customHeight="1" x14ac:dyDescent="0.35">
      <c r="A127" s="133" t="s">
        <v>151</v>
      </c>
      <c r="B127" s="143">
        <v>12601645</v>
      </c>
      <c r="C127" s="135" t="s">
        <v>318</v>
      </c>
      <c r="D127" s="144">
        <v>42064</v>
      </c>
      <c r="E127" s="136"/>
      <c r="F127" s="144">
        <v>2</v>
      </c>
      <c r="G127" s="143" t="s">
        <v>189</v>
      </c>
      <c r="H127" s="145">
        <f t="shared" si="2"/>
        <v>10</v>
      </c>
      <c r="I127" s="145">
        <f t="shared" si="3"/>
        <v>3</v>
      </c>
      <c r="J127" s="146" t="s">
        <v>149</v>
      </c>
      <c r="K127" s="146" t="s">
        <v>199</v>
      </c>
      <c r="L127" s="133"/>
    </row>
    <row r="128" spans="1:12" ht="25" customHeight="1" x14ac:dyDescent="0.35">
      <c r="A128" s="133" t="s">
        <v>151</v>
      </c>
      <c r="B128" s="143">
        <v>12607296</v>
      </c>
      <c r="C128" s="135" t="s">
        <v>319</v>
      </c>
      <c r="D128" s="144">
        <v>39181</v>
      </c>
      <c r="E128" s="136"/>
      <c r="F128" s="144">
        <v>28123</v>
      </c>
      <c r="G128" s="143" t="s">
        <v>185</v>
      </c>
      <c r="H128" s="145">
        <f t="shared" si="2"/>
        <v>18</v>
      </c>
      <c r="I128" s="145">
        <f t="shared" si="3"/>
        <v>2</v>
      </c>
      <c r="J128" s="146" t="s">
        <v>204</v>
      </c>
      <c r="K128" s="146" t="s">
        <v>202</v>
      </c>
      <c r="L128" s="133"/>
    </row>
    <row r="129" spans="1:12" ht="25" customHeight="1" x14ac:dyDescent="0.35">
      <c r="A129" s="133" t="s">
        <v>151</v>
      </c>
      <c r="B129" s="143">
        <v>12612062</v>
      </c>
      <c r="C129" s="135" t="s">
        <v>320</v>
      </c>
      <c r="D129" s="144">
        <v>39181</v>
      </c>
      <c r="E129" s="136"/>
      <c r="F129" s="144">
        <v>28002</v>
      </c>
      <c r="G129" s="143" t="s">
        <v>185</v>
      </c>
      <c r="H129" s="145">
        <f t="shared" si="2"/>
        <v>18</v>
      </c>
      <c r="I129" s="145">
        <f t="shared" si="3"/>
        <v>2</v>
      </c>
      <c r="J129" s="146" t="s">
        <v>204</v>
      </c>
      <c r="K129" s="146" t="s">
        <v>202</v>
      </c>
      <c r="L129" s="133"/>
    </row>
    <row r="130" spans="1:12" ht="25" customHeight="1" x14ac:dyDescent="0.35">
      <c r="A130" s="133" t="s">
        <v>151</v>
      </c>
      <c r="B130" s="143">
        <v>12628012</v>
      </c>
      <c r="C130" s="135" t="s">
        <v>321</v>
      </c>
      <c r="D130" s="144">
        <v>42064</v>
      </c>
      <c r="E130" s="136"/>
      <c r="F130" s="144">
        <v>27653</v>
      </c>
      <c r="G130" s="143" t="s">
        <v>189</v>
      </c>
      <c r="H130" s="145">
        <f t="shared" si="2"/>
        <v>10</v>
      </c>
      <c r="I130" s="145">
        <f t="shared" si="3"/>
        <v>3</v>
      </c>
      <c r="J130" s="146" t="s">
        <v>201</v>
      </c>
      <c r="K130" s="146" t="s">
        <v>202</v>
      </c>
      <c r="L130" s="133"/>
    </row>
    <row r="131" spans="1:12" ht="25" customHeight="1" x14ac:dyDescent="0.35">
      <c r="A131" s="133" t="s">
        <v>151</v>
      </c>
      <c r="B131" s="143">
        <v>12735777</v>
      </c>
      <c r="C131" s="135" t="s">
        <v>322</v>
      </c>
      <c r="D131" s="144">
        <v>39722</v>
      </c>
      <c r="E131" s="136"/>
      <c r="F131" s="144">
        <v>28338</v>
      </c>
      <c r="G131" s="143" t="s">
        <v>189</v>
      </c>
      <c r="H131" s="145">
        <f t="shared" si="2"/>
        <v>16</v>
      </c>
      <c r="I131" s="145">
        <f t="shared" si="3"/>
        <v>7</v>
      </c>
      <c r="J131" s="146" t="s">
        <v>204</v>
      </c>
      <c r="K131" s="146" t="s">
        <v>202</v>
      </c>
      <c r="L131" s="133"/>
    </row>
    <row r="132" spans="1:12" ht="25" customHeight="1" x14ac:dyDescent="0.35">
      <c r="A132" s="133" t="s">
        <v>151</v>
      </c>
      <c r="B132" s="143">
        <v>12811176</v>
      </c>
      <c r="C132" s="135" t="s">
        <v>323</v>
      </c>
      <c r="D132" s="144">
        <v>39845</v>
      </c>
      <c r="E132" s="136"/>
      <c r="F132" s="144">
        <v>28395</v>
      </c>
      <c r="G132" s="143" t="s">
        <v>185</v>
      </c>
      <c r="H132" s="145">
        <f t="shared" si="2"/>
        <v>16</v>
      </c>
      <c r="I132" s="145">
        <f t="shared" si="3"/>
        <v>4</v>
      </c>
      <c r="J132" s="146" t="s">
        <v>193</v>
      </c>
      <c r="K132" s="146" t="s">
        <v>202</v>
      </c>
      <c r="L132" s="133"/>
    </row>
    <row r="133" spans="1:12" ht="25" customHeight="1" x14ac:dyDescent="0.35">
      <c r="A133" s="133" t="s">
        <v>151</v>
      </c>
      <c r="B133" s="143">
        <v>12811525</v>
      </c>
      <c r="C133" s="135" t="s">
        <v>324</v>
      </c>
      <c r="D133" s="144">
        <v>39722</v>
      </c>
      <c r="E133" s="136"/>
      <c r="F133" s="144">
        <v>28172</v>
      </c>
      <c r="G133" s="143" t="s">
        <v>189</v>
      </c>
      <c r="H133" s="145">
        <f t="shared" si="2"/>
        <v>16</v>
      </c>
      <c r="I133" s="145">
        <f t="shared" si="3"/>
        <v>7</v>
      </c>
      <c r="J133" s="146" t="s">
        <v>204</v>
      </c>
      <c r="K133" s="146" t="s">
        <v>202</v>
      </c>
      <c r="L133" s="133"/>
    </row>
    <row r="134" spans="1:12" ht="25" customHeight="1" x14ac:dyDescent="0.35">
      <c r="A134" s="133" t="s">
        <v>151</v>
      </c>
      <c r="B134" s="143">
        <v>12873316</v>
      </c>
      <c r="C134" s="135" t="s">
        <v>325</v>
      </c>
      <c r="D134" s="144">
        <v>40709</v>
      </c>
      <c r="E134" s="136"/>
      <c r="F134" s="144">
        <v>27242</v>
      </c>
      <c r="G134" s="143" t="s">
        <v>185</v>
      </c>
      <c r="H134" s="145">
        <f t="shared" si="2"/>
        <v>14</v>
      </c>
      <c r="I134" s="145">
        <f t="shared" si="3"/>
        <v>0</v>
      </c>
      <c r="J134" s="146" t="s">
        <v>149</v>
      </c>
      <c r="K134" s="146" t="s">
        <v>199</v>
      </c>
      <c r="L134" s="133"/>
    </row>
    <row r="135" spans="1:12" ht="25" customHeight="1" x14ac:dyDescent="0.35">
      <c r="A135" s="133" t="s">
        <v>151</v>
      </c>
      <c r="B135" s="143">
        <v>12901570</v>
      </c>
      <c r="C135" s="135" t="s">
        <v>326</v>
      </c>
      <c r="D135" s="144">
        <v>43843</v>
      </c>
      <c r="E135" s="136"/>
      <c r="F135" s="144">
        <v>27477</v>
      </c>
      <c r="G135" s="143" t="s">
        <v>189</v>
      </c>
      <c r="H135" s="145">
        <f t="shared" si="2"/>
        <v>5</v>
      </c>
      <c r="I135" s="145">
        <f t="shared" si="3"/>
        <v>4</v>
      </c>
      <c r="J135" s="146" t="s">
        <v>149</v>
      </c>
      <c r="K135" s="146" t="s">
        <v>199</v>
      </c>
      <c r="L135" s="133"/>
    </row>
    <row r="136" spans="1:12" ht="25" customHeight="1" x14ac:dyDescent="0.35">
      <c r="A136" s="133" t="s">
        <v>151</v>
      </c>
      <c r="B136" s="143">
        <v>12902421</v>
      </c>
      <c r="C136" s="135" t="s">
        <v>327</v>
      </c>
      <c r="D136" s="144">
        <v>43843</v>
      </c>
      <c r="E136" s="136"/>
      <c r="F136" s="144">
        <v>28236</v>
      </c>
      <c r="G136" s="143" t="s">
        <v>189</v>
      </c>
      <c r="H136" s="145">
        <f t="shared" si="2"/>
        <v>5</v>
      </c>
      <c r="I136" s="145">
        <f t="shared" si="3"/>
        <v>4</v>
      </c>
      <c r="J136" s="146" t="s">
        <v>193</v>
      </c>
      <c r="K136" s="146" t="s">
        <v>202</v>
      </c>
      <c r="L136" s="133"/>
    </row>
    <row r="137" spans="1:12" ht="25" customHeight="1" x14ac:dyDescent="0.35">
      <c r="A137" s="133" t="s">
        <v>151</v>
      </c>
      <c r="B137" s="143">
        <v>12903046</v>
      </c>
      <c r="C137" s="135" t="s">
        <v>328</v>
      </c>
      <c r="D137" s="144">
        <v>42064</v>
      </c>
      <c r="E137" s="136"/>
      <c r="F137" s="144">
        <v>28196</v>
      </c>
      <c r="G137" s="143" t="s">
        <v>185</v>
      </c>
      <c r="H137" s="145">
        <f t="shared" ref="H137:H200" si="4">IF(D137&gt;0,INT(DAYS360(D137,"30/06/2025")/360),"")</f>
        <v>10</v>
      </c>
      <c r="I137" s="145">
        <f t="shared" ref="I137:I200" si="5">IF(D137&gt;0,INT((DAYS360(D137,"30/06/2025")/360-H137)*10),"")</f>
        <v>3</v>
      </c>
      <c r="J137" s="146" t="s">
        <v>193</v>
      </c>
      <c r="K137" s="146" t="s">
        <v>199</v>
      </c>
      <c r="L137" s="133"/>
    </row>
    <row r="138" spans="1:12" ht="25" customHeight="1" x14ac:dyDescent="0.35">
      <c r="A138" s="133" t="s">
        <v>151</v>
      </c>
      <c r="B138" s="143">
        <v>12903888</v>
      </c>
      <c r="C138" s="135" t="s">
        <v>329</v>
      </c>
      <c r="D138" s="144">
        <v>42064</v>
      </c>
      <c r="E138" s="136"/>
      <c r="F138" s="144">
        <v>2</v>
      </c>
      <c r="G138" s="143" t="s">
        <v>185</v>
      </c>
      <c r="H138" s="145">
        <f t="shared" si="4"/>
        <v>10</v>
      </c>
      <c r="I138" s="145">
        <f t="shared" si="5"/>
        <v>3</v>
      </c>
      <c r="J138" s="146" t="s">
        <v>193</v>
      </c>
      <c r="K138" s="146" t="s">
        <v>199</v>
      </c>
      <c r="L138" s="133"/>
    </row>
    <row r="139" spans="1:12" ht="25" customHeight="1" x14ac:dyDescent="0.35">
      <c r="A139" s="133" t="s">
        <v>151</v>
      </c>
      <c r="B139" s="143">
        <v>12995212</v>
      </c>
      <c r="C139" s="135" t="s">
        <v>330</v>
      </c>
      <c r="D139" s="144">
        <v>36815</v>
      </c>
      <c r="E139" s="136"/>
      <c r="F139" s="144">
        <v>27904</v>
      </c>
      <c r="G139" s="143" t="s">
        <v>189</v>
      </c>
      <c r="H139" s="145">
        <f t="shared" si="4"/>
        <v>24</v>
      </c>
      <c r="I139" s="145">
        <f t="shared" si="5"/>
        <v>7</v>
      </c>
      <c r="J139" s="146" t="s">
        <v>204</v>
      </c>
      <c r="K139" s="146" t="s">
        <v>202</v>
      </c>
      <c r="L139" s="133"/>
    </row>
    <row r="140" spans="1:12" ht="25" customHeight="1" x14ac:dyDescent="0.35">
      <c r="A140" s="133" t="s">
        <v>151</v>
      </c>
      <c r="B140" s="143">
        <v>13050641</v>
      </c>
      <c r="C140" s="135" t="s">
        <v>331</v>
      </c>
      <c r="D140" s="144">
        <v>36815</v>
      </c>
      <c r="E140" s="136"/>
      <c r="F140" s="144">
        <v>28002</v>
      </c>
      <c r="G140" s="143" t="s">
        <v>189</v>
      </c>
      <c r="H140" s="145">
        <f t="shared" si="4"/>
        <v>24</v>
      </c>
      <c r="I140" s="145">
        <f t="shared" si="5"/>
        <v>7</v>
      </c>
      <c r="J140" s="146" t="s">
        <v>201</v>
      </c>
      <c r="K140" s="146" t="s">
        <v>202</v>
      </c>
      <c r="L140" s="133"/>
    </row>
    <row r="141" spans="1:12" ht="25" customHeight="1" x14ac:dyDescent="0.35">
      <c r="A141" s="133" t="s">
        <v>151</v>
      </c>
      <c r="B141" s="143">
        <v>13058437</v>
      </c>
      <c r="C141" s="135" t="s">
        <v>332</v>
      </c>
      <c r="D141" s="144">
        <v>43843</v>
      </c>
      <c r="E141" s="136"/>
      <c r="F141" s="144">
        <v>27081</v>
      </c>
      <c r="G141" s="143" t="s">
        <v>185</v>
      </c>
      <c r="H141" s="145">
        <f t="shared" si="4"/>
        <v>5</v>
      </c>
      <c r="I141" s="145">
        <f t="shared" si="5"/>
        <v>4</v>
      </c>
      <c r="J141" s="146" t="s">
        <v>193</v>
      </c>
      <c r="K141" s="146" t="s">
        <v>199</v>
      </c>
      <c r="L141" s="133"/>
    </row>
    <row r="142" spans="1:12" ht="25" customHeight="1" x14ac:dyDescent="0.35">
      <c r="A142" s="133" t="s">
        <v>151</v>
      </c>
      <c r="B142" s="143">
        <v>13102745</v>
      </c>
      <c r="C142" s="135" t="s">
        <v>333</v>
      </c>
      <c r="D142" s="144">
        <v>44956</v>
      </c>
      <c r="E142" s="136"/>
      <c r="F142" s="144">
        <v>28108</v>
      </c>
      <c r="G142" s="143" t="s">
        <v>185</v>
      </c>
      <c r="H142" s="145">
        <f t="shared" si="4"/>
        <v>2</v>
      </c>
      <c r="I142" s="145">
        <f t="shared" si="5"/>
        <v>4</v>
      </c>
      <c r="J142" s="146" t="s">
        <v>149</v>
      </c>
      <c r="K142" s="146" t="s">
        <v>199</v>
      </c>
      <c r="L142" s="133"/>
    </row>
    <row r="143" spans="1:12" ht="25" customHeight="1" x14ac:dyDescent="0.35">
      <c r="A143" s="133" t="s">
        <v>151</v>
      </c>
      <c r="B143" s="143">
        <v>13153632</v>
      </c>
      <c r="C143" s="135" t="s">
        <v>334</v>
      </c>
      <c r="D143" s="144">
        <v>41183</v>
      </c>
      <c r="E143" s="136"/>
      <c r="F143" s="144">
        <v>28277</v>
      </c>
      <c r="G143" s="143" t="s">
        <v>189</v>
      </c>
      <c r="H143" s="145">
        <f t="shared" si="4"/>
        <v>12</v>
      </c>
      <c r="I143" s="145">
        <f t="shared" si="5"/>
        <v>7</v>
      </c>
      <c r="J143" s="146" t="s">
        <v>149</v>
      </c>
      <c r="K143" s="146" t="s">
        <v>148</v>
      </c>
      <c r="L143" s="133"/>
    </row>
    <row r="144" spans="1:12" ht="25" customHeight="1" x14ac:dyDescent="0.35">
      <c r="A144" s="133" t="s">
        <v>151</v>
      </c>
      <c r="B144" s="143">
        <v>13255370</v>
      </c>
      <c r="C144" s="135" t="s">
        <v>335</v>
      </c>
      <c r="D144" s="144">
        <v>42064</v>
      </c>
      <c r="E144" s="136"/>
      <c r="F144" s="144">
        <v>2</v>
      </c>
      <c r="G144" s="143" t="s">
        <v>189</v>
      </c>
      <c r="H144" s="145">
        <f t="shared" si="4"/>
        <v>10</v>
      </c>
      <c r="I144" s="145">
        <f t="shared" si="5"/>
        <v>3</v>
      </c>
      <c r="J144" s="146" t="s">
        <v>201</v>
      </c>
      <c r="K144" s="146" t="s">
        <v>202</v>
      </c>
      <c r="L144" s="133"/>
    </row>
    <row r="145" spans="1:12" ht="25" customHeight="1" x14ac:dyDescent="0.35">
      <c r="A145" s="133" t="s">
        <v>151</v>
      </c>
      <c r="B145" s="143">
        <v>13270064</v>
      </c>
      <c r="C145" s="135" t="s">
        <v>336</v>
      </c>
      <c r="D145" s="144">
        <v>40709</v>
      </c>
      <c r="E145" s="136"/>
      <c r="F145" s="144">
        <v>28029</v>
      </c>
      <c r="G145" s="143" t="s">
        <v>189</v>
      </c>
      <c r="H145" s="145">
        <f t="shared" si="4"/>
        <v>14</v>
      </c>
      <c r="I145" s="145">
        <f t="shared" si="5"/>
        <v>0</v>
      </c>
      <c r="J145" s="146" t="s">
        <v>193</v>
      </c>
      <c r="K145" s="146" t="s">
        <v>202</v>
      </c>
      <c r="L145" s="133"/>
    </row>
    <row r="146" spans="1:12" ht="25" customHeight="1" x14ac:dyDescent="0.35">
      <c r="A146" s="133" t="s">
        <v>151</v>
      </c>
      <c r="B146" s="143">
        <v>13341558</v>
      </c>
      <c r="C146" s="135" t="s">
        <v>337</v>
      </c>
      <c r="D146" s="144">
        <v>38473</v>
      </c>
      <c r="E146" s="136"/>
      <c r="F146" s="144">
        <v>28834</v>
      </c>
      <c r="G146" s="143" t="s">
        <v>189</v>
      </c>
      <c r="H146" s="145">
        <f t="shared" si="4"/>
        <v>20</v>
      </c>
      <c r="I146" s="145">
        <f t="shared" si="5"/>
        <v>1</v>
      </c>
      <c r="J146" s="146" t="s">
        <v>150</v>
      </c>
      <c r="K146" s="146" t="s">
        <v>202</v>
      </c>
      <c r="L146" s="133"/>
    </row>
    <row r="147" spans="1:12" ht="25" customHeight="1" x14ac:dyDescent="0.35">
      <c r="A147" s="133" t="s">
        <v>151</v>
      </c>
      <c r="B147" s="143">
        <v>13471509</v>
      </c>
      <c r="C147" s="135" t="s">
        <v>338</v>
      </c>
      <c r="D147" s="144">
        <v>44956</v>
      </c>
      <c r="E147" s="136"/>
      <c r="F147" s="144">
        <v>28635</v>
      </c>
      <c r="G147" s="143" t="s">
        <v>189</v>
      </c>
      <c r="H147" s="145">
        <f t="shared" si="4"/>
        <v>2</v>
      </c>
      <c r="I147" s="145">
        <f t="shared" si="5"/>
        <v>4</v>
      </c>
      <c r="J147" s="146" t="s">
        <v>149</v>
      </c>
      <c r="K147" s="146" t="s">
        <v>199</v>
      </c>
      <c r="L147" s="133"/>
    </row>
    <row r="148" spans="1:12" ht="25" customHeight="1" x14ac:dyDescent="0.35">
      <c r="A148" s="133" t="s">
        <v>151</v>
      </c>
      <c r="B148" s="143">
        <v>13595329</v>
      </c>
      <c r="C148" s="135" t="s">
        <v>339</v>
      </c>
      <c r="D148" s="144">
        <v>43843</v>
      </c>
      <c r="E148" s="136"/>
      <c r="F148" s="144">
        <v>28662</v>
      </c>
      <c r="G148" s="143" t="s">
        <v>189</v>
      </c>
      <c r="H148" s="145">
        <f t="shared" si="4"/>
        <v>5</v>
      </c>
      <c r="I148" s="145">
        <f t="shared" si="5"/>
        <v>4</v>
      </c>
      <c r="J148" s="146" t="s">
        <v>193</v>
      </c>
      <c r="K148" s="146" t="s">
        <v>199</v>
      </c>
      <c r="L148" s="133"/>
    </row>
    <row r="149" spans="1:12" ht="25" customHeight="1" x14ac:dyDescent="0.35">
      <c r="A149" s="133" t="s">
        <v>151</v>
      </c>
      <c r="B149" s="143">
        <v>13714137</v>
      </c>
      <c r="C149" s="135" t="s">
        <v>340</v>
      </c>
      <c r="D149" s="144">
        <v>44956</v>
      </c>
      <c r="E149" s="136"/>
      <c r="F149" s="144">
        <v>28106</v>
      </c>
      <c r="G149" s="143" t="s">
        <v>185</v>
      </c>
      <c r="H149" s="145">
        <f t="shared" si="4"/>
        <v>2</v>
      </c>
      <c r="I149" s="145">
        <f t="shared" si="5"/>
        <v>4</v>
      </c>
      <c r="J149" s="146" t="s">
        <v>149</v>
      </c>
      <c r="K149" s="146" t="s">
        <v>199</v>
      </c>
      <c r="L149" s="133"/>
    </row>
    <row r="150" spans="1:12" ht="25" customHeight="1" x14ac:dyDescent="0.35">
      <c r="A150" s="133" t="s">
        <v>151</v>
      </c>
      <c r="B150" s="143">
        <v>13770694</v>
      </c>
      <c r="C150" s="135" t="s">
        <v>341</v>
      </c>
      <c r="D150" s="144">
        <v>38473</v>
      </c>
      <c r="E150" s="136"/>
      <c r="F150" s="144">
        <v>28933</v>
      </c>
      <c r="G150" s="143" t="s">
        <v>189</v>
      </c>
      <c r="H150" s="145">
        <f t="shared" si="4"/>
        <v>20</v>
      </c>
      <c r="I150" s="145">
        <f t="shared" si="5"/>
        <v>1</v>
      </c>
      <c r="J150" s="146" t="s">
        <v>204</v>
      </c>
      <c r="K150" s="146" t="s">
        <v>202</v>
      </c>
      <c r="L150" s="133"/>
    </row>
    <row r="151" spans="1:12" ht="25" customHeight="1" x14ac:dyDescent="0.35">
      <c r="A151" s="133" t="s">
        <v>151</v>
      </c>
      <c r="B151" s="143">
        <v>13770789</v>
      </c>
      <c r="C151" s="135" t="s">
        <v>342</v>
      </c>
      <c r="D151" s="144">
        <v>39722</v>
      </c>
      <c r="E151" s="136"/>
      <c r="F151" s="144">
        <v>28514</v>
      </c>
      <c r="G151" s="143" t="s">
        <v>185</v>
      </c>
      <c r="H151" s="145">
        <f t="shared" si="4"/>
        <v>16</v>
      </c>
      <c r="I151" s="145">
        <f t="shared" si="5"/>
        <v>7</v>
      </c>
      <c r="J151" s="146" t="s">
        <v>150</v>
      </c>
      <c r="K151" s="146" t="s">
        <v>202</v>
      </c>
      <c r="L151" s="133"/>
    </row>
    <row r="152" spans="1:12" ht="25" customHeight="1" x14ac:dyDescent="0.35">
      <c r="A152" s="133" t="s">
        <v>151</v>
      </c>
      <c r="B152" s="143">
        <v>13806533</v>
      </c>
      <c r="C152" s="135" t="s">
        <v>343</v>
      </c>
      <c r="D152" s="144">
        <v>43843</v>
      </c>
      <c r="E152" s="136"/>
      <c r="F152" s="144">
        <v>29134</v>
      </c>
      <c r="G152" s="143" t="s">
        <v>189</v>
      </c>
      <c r="H152" s="145">
        <f t="shared" si="4"/>
        <v>5</v>
      </c>
      <c r="I152" s="145">
        <f t="shared" si="5"/>
        <v>4</v>
      </c>
      <c r="J152" s="146" t="s">
        <v>204</v>
      </c>
      <c r="K152" s="146" t="s">
        <v>202</v>
      </c>
      <c r="L152" s="133"/>
    </row>
    <row r="153" spans="1:12" ht="25" customHeight="1" x14ac:dyDescent="0.35">
      <c r="A153" s="133" t="s">
        <v>151</v>
      </c>
      <c r="B153" s="143">
        <v>13817753</v>
      </c>
      <c r="C153" s="135" t="s">
        <v>344</v>
      </c>
      <c r="D153" s="144">
        <v>39888</v>
      </c>
      <c r="E153" s="136"/>
      <c r="F153" s="144">
        <v>28497</v>
      </c>
      <c r="G153" s="143" t="s">
        <v>189</v>
      </c>
      <c r="H153" s="145">
        <f t="shared" si="4"/>
        <v>16</v>
      </c>
      <c r="I153" s="145">
        <f t="shared" si="5"/>
        <v>2</v>
      </c>
      <c r="J153" s="146" t="s">
        <v>149</v>
      </c>
      <c r="K153" s="146" t="s">
        <v>199</v>
      </c>
      <c r="L153" s="133"/>
    </row>
    <row r="154" spans="1:12" ht="25" customHeight="1" x14ac:dyDescent="0.35">
      <c r="A154" s="133" t="s">
        <v>151</v>
      </c>
      <c r="B154" s="143">
        <v>13908766</v>
      </c>
      <c r="C154" s="135" t="s">
        <v>345</v>
      </c>
      <c r="D154" s="144">
        <v>37991</v>
      </c>
      <c r="E154" s="136"/>
      <c r="F154" s="144">
        <v>28862</v>
      </c>
      <c r="G154" s="143" t="s">
        <v>185</v>
      </c>
      <c r="H154" s="145">
        <f t="shared" si="4"/>
        <v>21</v>
      </c>
      <c r="I154" s="145">
        <f t="shared" si="5"/>
        <v>4</v>
      </c>
      <c r="J154" s="146" t="s">
        <v>204</v>
      </c>
      <c r="K154" s="146" t="s">
        <v>202</v>
      </c>
      <c r="L154" s="133"/>
    </row>
    <row r="155" spans="1:12" ht="25" customHeight="1" x14ac:dyDescent="0.35">
      <c r="A155" s="133" t="s">
        <v>151</v>
      </c>
      <c r="B155" s="143">
        <v>13964627</v>
      </c>
      <c r="C155" s="135" t="s">
        <v>346</v>
      </c>
      <c r="D155" s="144">
        <v>40709</v>
      </c>
      <c r="E155" s="136"/>
      <c r="F155" s="144">
        <v>28768</v>
      </c>
      <c r="G155" s="143" t="s">
        <v>189</v>
      </c>
      <c r="H155" s="145">
        <f t="shared" si="4"/>
        <v>14</v>
      </c>
      <c r="I155" s="145">
        <f t="shared" si="5"/>
        <v>0</v>
      </c>
      <c r="J155" s="146" t="s">
        <v>204</v>
      </c>
      <c r="K155" s="146" t="s">
        <v>202</v>
      </c>
      <c r="L155" s="133"/>
    </row>
    <row r="156" spans="1:12" ht="25" customHeight="1" x14ac:dyDescent="0.35">
      <c r="A156" s="133" t="s">
        <v>151</v>
      </c>
      <c r="B156" s="143">
        <v>14060394</v>
      </c>
      <c r="C156" s="135" t="s">
        <v>347</v>
      </c>
      <c r="D156" s="144">
        <v>44845</v>
      </c>
      <c r="E156" s="136"/>
      <c r="F156" s="144">
        <v>2</v>
      </c>
      <c r="G156" s="143" t="s">
        <v>185</v>
      </c>
      <c r="H156" s="145">
        <f t="shared" si="4"/>
        <v>2</v>
      </c>
      <c r="I156" s="145">
        <f t="shared" si="5"/>
        <v>7</v>
      </c>
      <c r="J156" s="146" t="s">
        <v>201</v>
      </c>
      <c r="K156" s="146" t="s">
        <v>202</v>
      </c>
      <c r="L156" s="133"/>
    </row>
    <row r="157" spans="1:12" ht="25" customHeight="1" x14ac:dyDescent="0.35">
      <c r="A157" s="133" t="s">
        <v>151</v>
      </c>
      <c r="B157" s="143">
        <v>14146672</v>
      </c>
      <c r="C157" s="135" t="s">
        <v>348</v>
      </c>
      <c r="D157" s="144">
        <v>42064</v>
      </c>
      <c r="E157" s="136"/>
      <c r="F157" s="144">
        <v>21144</v>
      </c>
      <c r="G157" s="143" t="s">
        <v>185</v>
      </c>
      <c r="H157" s="145">
        <f t="shared" si="4"/>
        <v>10</v>
      </c>
      <c r="I157" s="145">
        <f t="shared" si="5"/>
        <v>3</v>
      </c>
      <c r="J157" s="146" t="s">
        <v>149</v>
      </c>
      <c r="K157" s="146" t="s">
        <v>199</v>
      </c>
      <c r="L157" s="133"/>
    </row>
    <row r="158" spans="1:12" ht="25" customHeight="1" x14ac:dyDescent="0.35">
      <c r="A158" s="133" t="s">
        <v>151</v>
      </c>
      <c r="B158" s="143">
        <v>14240590</v>
      </c>
      <c r="C158" s="135" t="s">
        <v>349</v>
      </c>
      <c r="D158" s="144">
        <v>40709</v>
      </c>
      <c r="E158" s="136"/>
      <c r="F158" s="144">
        <v>29040</v>
      </c>
      <c r="G158" s="143" t="s">
        <v>189</v>
      </c>
      <c r="H158" s="145">
        <f t="shared" si="4"/>
        <v>14</v>
      </c>
      <c r="I158" s="145">
        <f t="shared" si="5"/>
        <v>0</v>
      </c>
      <c r="J158" s="146" t="s">
        <v>201</v>
      </c>
      <c r="K158" s="146" t="s">
        <v>202</v>
      </c>
      <c r="L158" s="133"/>
    </row>
    <row r="159" spans="1:12" ht="25" customHeight="1" x14ac:dyDescent="0.35">
      <c r="A159" s="133" t="s">
        <v>151</v>
      </c>
      <c r="B159" s="143">
        <v>14288982</v>
      </c>
      <c r="C159" s="135" t="s">
        <v>350</v>
      </c>
      <c r="D159" s="144">
        <v>42064</v>
      </c>
      <c r="E159" s="136"/>
      <c r="F159" s="144">
        <v>2</v>
      </c>
      <c r="G159" s="143" t="s">
        <v>185</v>
      </c>
      <c r="H159" s="145">
        <f t="shared" si="4"/>
        <v>10</v>
      </c>
      <c r="I159" s="145">
        <f t="shared" si="5"/>
        <v>3</v>
      </c>
      <c r="J159" s="146" t="s">
        <v>193</v>
      </c>
      <c r="K159" s="146" t="s">
        <v>199</v>
      </c>
      <c r="L159" s="133"/>
    </row>
    <row r="160" spans="1:12" ht="25" customHeight="1" x14ac:dyDescent="0.35">
      <c r="A160" s="133" t="s">
        <v>151</v>
      </c>
      <c r="B160" s="143">
        <v>14291043</v>
      </c>
      <c r="C160" s="135" t="s">
        <v>351</v>
      </c>
      <c r="D160" s="144">
        <v>42064</v>
      </c>
      <c r="E160" s="136"/>
      <c r="F160" s="144">
        <v>2</v>
      </c>
      <c r="G160" s="143" t="s">
        <v>189</v>
      </c>
      <c r="H160" s="145">
        <f t="shared" si="4"/>
        <v>10</v>
      </c>
      <c r="I160" s="145">
        <f t="shared" si="5"/>
        <v>3</v>
      </c>
      <c r="J160" s="146" t="s">
        <v>149</v>
      </c>
      <c r="K160" s="146" t="s">
        <v>199</v>
      </c>
      <c r="L160" s="133"/>
    </row>
    <row r="161" spans="1:12" ht="25" customHeight="1" x14ac:dyDescent="0.35">
      <c r="A161" s="133" t="s">
        <v>151</v>
      </c>
      <c r="B161" s="143">
        <v>14297573</v>
      </c>
      <c r="C161" s="135" t="s">
        <v>352</v>
      </c>
      <c r="D161" s="144">
        <v>41183</v>
      </c>
      <c r="E161" s="136"/>
      <c r="F161" s="144">
        <v>29080</v>
      </c>
      <c r="G161" s="143" t="s">
        <v>185</v>
      </c>
      <c r="H161" s="145">
        <f t="shared" si="4"/>
        <v>12</v>
      </c>
      <c r="I161" s="145">
        <f t="shared" si="5"/>
        <v>7</v>
      </c>
      <c r="J161" s="146" t="s">
        <v>201</v>
      </c>
      <c r="K161" s="146" t="s">
        <v>199</v>
      </c>
      <c r="L161" s="133"/>
    </row>
    <row r="162" spans="1:12" ht="25" customHeight="1" x14ac:dyDescent="0.35">
      <c r="A162" s="133" t="s">
        <v>151</v>
      </c>
      <c r="B162" s="143">
        <v>14395648</v>
      </c>
      <c r="C162" s="135" t="s">
        <v>353</v>
      </c>
      <c r="D162" s="144">
        <v>43843</v>
      </c>
      <c r="E162" s="136"/>
      <c r="F162" s="144">
        <v>29130</v>
      </c>
      <c r="G162" s="143" t="s">
        <v>189</v>
      </c>
      <c r="H162" s="145">
        <f t="shared" si="4"/>
        <v>5</v>
      </c>
      <c r="I162" s="145">
        <f t="shared" si="5"/>
        <v>4</v>
      </c>
      <c r="J162" s="146" t="s">
        <v>149</v>
      </c>
      <c r="K162" s="146" t="s">
        <v>199</v>
      </c>
      <c r="L162" s="133"/>
    </row>
    <row r="163" spans="1:12" ht="25" customHeight="1" x14ac:dyDescent="0.35">
      <c r="A163" s="133" t="s">
        <v>151</v>
      </c>
      <c r="B163" s="143">
        <v>14470302</v>
      </c>
      <c r="C163" s="135" t="s">
        <v>354</v>
      </c>
      <c r="D163" s="144">
        <v>42064</v>
      </c>
      <c r="E163" s="136"/>
      <c r="F163" s="144">
        <v>29545</v>
      </c>
      <c r="G163" s="143" t="s">
        <v>189</v>
      </c>
      <c r="H163" s="145">
        <f t="shared" si="4"/>
        <v>10</v>
      </c>
      <c r="I163" s="145">
        <f t="shared" si="5"/>
        <v>3</v>
      </c>
      <c r="J163" s="146" t="s">
        <v>201</v>
      </c>
      <c r="K163" s="146" t="s">
        <v>202</v>
      </c>
      <c r="L163" s="133"/>
    </row>
    <row r="164" spans="1:12" ht="25" customHeight="1" x14ac:dyDescent="0.35">
      <c r="A164" s="133" t="s">
        <v>151</v>
      </c>
      <c r="B164" s="143">
        <v>14470377</v>
      </c>
      <c r="C164" s="135" t="s">
        <v>355</v>
      </c>
      <c r="D164" s="144">
        <v>38089</v>
      </c>
      <c r="E164" s="136"/>
      <c r="F164" s="144">
        <v>29197</v>
      </c>
      <c r="G164" s="143" t="s">
        <v>189</v>
      </c>
      <c r="H164" s="145">
        <f t="shared" si="4"/>
        <v>21</v>
      </c>
      <c r="I164" s="145">
        <f t="shared" si="5"/>
        <v>2</v>
      </c>
      <c r="J164" s="146" t="s">
        <v>204</v>
      </c>
      <c r="K164" s="146" t="s">
        <v>202</v>
      </c>
      <c r="L164" s="133"/>
    </row>
    <row r="165" spans="1:12" ht="25" customHeight="1" x14ac:dyDescent="0.35">
      <c r="A165" s="133" t="s">
        <v>151</v>
      </c>
      <c r="B165" s="143">
        <v>14489526</v>
      </c>
      <c r="C165" s="135" t="s">
        <v>356</v>
      </c>
      <c r="D165" s="144">
        <v>43843</v>
      </c>
      <c r="E165" s="136"/>
      <c r="F165" s="144">
        <v>29182</v>
      </c>
      <c r="G165" s="143" t="s">
        <v>189</v>
      </c>
      <c r="H165" s="145">
        <f t="shared" si="4"/>
        <v>5</v>
      </c>
      <c r="I165" s="145">
        <f t="shared" si="5"/>
        <v>4</v>
      </c>
      <c r="J165" s="146" t="s">
        <v>149</v>
      </c>
      <c r="K165" s="146" t="s">
        <v>199</v>
      </c>
      <c r="L165" s="133"/>
    </row>
    <row r="166" spans="1:12" ht="25" customHeight="1" x14ac:dyDescent="0.35">
      <c r="A166" s="133" t="s">
        <v>151</v>
      </c>
      <c r="B166" s="143">
        <v>14694540</v>
      </c>
      <c r="C166" s="135" t="s">
        <v>357</v>
      </c>
      <c r="D166" s="144">
        <v>43843</v>
      </c>
      <c r="E166" s="136"/>
      <c r="F166" s="144">
        <v>29387</v>
      </c>
      <c r="G166" s="143" t="s">
        <v>189</v>
      </c>
      <c r="H166" s="145">
        <f t="shared" si="4"/>
        <v>5</v>
      </c>
      <c r="I166" s="145">
        <f t="shared" si="5"/>
        <v>4</v>
      </c>
      <c r="J166" s="146" t="s">
        <v>149</v>
      </c>
      <c r="K166" s="146" t="s">
        <v>199</v>
      </c>
      <c r="L166" s="133"/>
    </row>
    <row r="167" spans="1:12" ht="25" customHeight="1" x14ac:dyDescent="0.35">
      <c r="A167" s="133" t="s">
        <v>151</v>
      </c>
      <c r="B167" s="143">
        <v>14775441</v>
      </c>
      <c r="C167" s="135" t="s">
        <v>358</v>
      </c>
      <c r="D167" s="144">
        <v>40709</v>
      </c>
      <c r="E167" s="136"/>
      <c r="F167" s="144">
        <v>29768</v>
      </c>
      <c r="G167" s="143" t="s">
        <v>189</v>
      </c>
      <c r="H167" s="145">
        <f t="shared" si="4"/>
        <v>14</v>
      </c>
      <c r="I167" s="145">
        <f t="shared" si="5"/>
        <v>0</v>
      </c>
      <c r="J167" s="146" t="s">
        <v>201</v>
      </c>
      <c r="K167" s="146" t="s">
        <v>202</v>
      </c>
      <c r="L167" s="133"/>
    </row>
    <row r="168" spans="1:12" ht="25" customHeight="1" x14ac:dyDescent="0.35">
      <c r="A168" s="133" t="s">
        <v>151</v>
      </c>
      <c r="B168" s="143">
        <v>14786514</v>
      </c>
      <c r="C168" s="135" t="s">
        <v>359</v>
      </c>
      <c r="D168" s="144">
        <v>39888</v>
      </c>
      <c r="E168" s="136"/>
      <c r="F168" s="144">
        <v>29434</v>
      </c>
      <c r="G168" s="143" t="s">
        <v>189</v>
      </c>
      <c r="H168" s="145">
        <f t="shared" si="4"/>
        <v>16</v>
      </c>
      <c r="I168" s="145">
        <f t="shared" si="5"/>
        <v>2</v>
      </c>
      <c r="J168" s="146" t="s">
        <v>201</v>
      </c>
      <c r="K168" s="146" t="s">
        <v>202</v>
      </c>
      <c r="L168" s="133"/>
    </row>
    <row r="169" spans="1:12" ht="25" customHeight="1" x14ac:dyDescent="0.35">
      <c r="A169" s="133" t="s">
        <v>151</v>
      </c>
      <c r="B169" s="143">
        <v>14913434</v>
      </c>
      <c r="C169" s="135" t="s">
        <v>360</v>
      </c>
      <c r="D169" s="144">
        <v>42064</v>
      </c>
      <c r="E169" s="136"/>
      <c r="F169" s="144">
        <v>2</v>
      </c>
      <c r="G169" s="143" t="s">
        <v>189</v>
      </c>
      <c r="H169" s="145">
        <f t="shared" si="4"/>
        <v>10</v>
      </c>
      <c r="I169" s="145">
        <f t="shared" si="5"/>
        <v>3</v>
      </c>
      <c r="J169" s="146" t="s">
        <v>149</v>
      </c>
      <c r="K169" s="146" t="s">
        <v>199</v>
      </c>
      <c r="L169" s="133"/>
    </row>
    <row r="170" spans="1:12" ht="25" customHeight="1" x14ac:dyDescent="0.35">
      <c r="A170" s="133" t="s">
        <v>151</v>
      </c>
      <c r="B170" s="143">
        <v>15086624</v>
      </c>
      <c r="C170" s="135" t="s">
        <v>361</v>
      </c>
      <c r="D170" s="144">
        <v>44956</v>
      </c>
      <c r="E170" s="136"/>
      <c r="F170" s="144">
        <v>29314</v>
      </c>
      <c r="G170" s="143" t="s">
        <v>189</v>
      </c>
      <c r="H170" s="145">
        <f t="shared" si="4"/>
        <v>2</v>
      </c>
      <c r="I170" s="145">
        <f t="shared" si="5"/>
        <v>4</v>
      </c>
      <c r="J170" s="146" t="s">
        <v>149</v>
      </c>
      <c r="K170" s="146" t="s">
        <v>199</v>
      </c>
      <c r="L170" s="133"/>
    </row>
    <row r="171" spans="1:12" ht="25" customHeight="1" x14ac:dyDescent="0.35">
      <c r="A171" s="133" t="s">
        <v>151</v>
      </c>
      <c r="B171" s="143">
        <v>15100354</v>
      </c>
      <c r="C171" s="135" t="s">
        <v>362</v>
      </c>
      <c r="D171" s="144">
        <v>41183</v>
      </c>
      <c r="E171" s="136"/>
      <c r="F171" s="144">
        <v>30035</v>
      </c>
      <c r="G171" s="143" t="s">
        <v>189</v>
      </c>
      <c r="H171" s="145">
        <f t="shared" si="4"/>
        <v>12</v>
      </c>
      <c r="I171" s="145">
        <f t="shared" si="5"/>
        <v>7</v>
      </c>
      <c r="J171" s="146" t="s">
        <v>193</v>
      </c>
      <c r="K171" s="146" t="s">
        <v>202</v>
      </c>
      <c r="L171" s="133"/>
    </row>
    <row r="172" spans="1:12" ht="25" customHeight="1" x14ac:dyDescent="0.35">
      <c r="A172" s="133" t="s">
        <v>151</v>
      </c>
      <c r="B172" s="143">
        <v>15123868</v>
      </c>
      <c r="C172" s="135" t="s">
        <v>363</v>
      </c>
      <c r="D172" s="144">
        <v>39722</v>
      </c>
      <c r="E172" s="136"/>
      <c r="F172" s="144">
        <v>30171</v>
      </c>
      <c r="G172" s="143" t="s">
        <v>185</v>
      </c>
      <c r="H172" s="145">
        <f t="shared" si="4"/>
        <v>16</v>
      </c>
      <c r="I172" s="145">
        <f t="shared" si="5"/>
        <v>7</v>
      </c>
      <c r="J172" s="146" t="s">
        <v>204</v>
      </c>
      <c r="K172" s="146" t="s">
        <v>202</v>
      </c>
      <c r="L172" s="133"/>
    </row>
    <row r="173" spans="1:12" ht="25" customHeight="1" x14ac:dyDescent="0.35">
      <c r="A173" s="133" t="s">
        <v>151</v>
      </c>
      <c r="B173" s="143">
        <v>15144132</v>
      </c>
      <c r="C173" s="135" t="s">
        <v>364</v>
      </c>
      <c r="D173" s="144">
        <v>42064</v>
      </c>
      <c r="E173" s="136"/>
      <c r="F173" s="144">
        <v>28554</v>
      </c>
      <c r="G173" s="143" t="s">
        <v>185</v>
      </c>
      <c r="H173" s="145">
        <f t="shared" si="4"/>
        <v>10</v>
      </c>
      <c r="I173" s="145">
        <f t="shared" si="5"/>
        <v>3</v>
      </c>
      <c r="J173" s="146" t="s">
        <v>149</v>
      </c>
      <c r="K173" s="146" t="s">
        <v>199</v>
      </c>
      <c r="L173" s="133"/>
    </row>
    <row r="174" spans="1:12" ht="25" customHeight="1" x14ac:dyDescent="0.35">
      <c r="A174" s="133" t="s">
        <v>151</v>
      </c>
      <c r="B174" s="143">
        <v>15145481</v>
      </c>
      <c r="C174" s="135" t="s">
        <v>365</v>
      </c>
      <c r="D174" s="144">
        <v>43843</v>
      </c>
      <c r="E174" s="136"/>
      <c r="F174" s="144">
        <v>29642</v>
      </c>
      <c r="G174" s="143" t="s">
        <v>185</v>
      </c>
      <c r="H174" s="145">
        <f t="shared" si="4"/>
        <v>5</v>
      </c>
      <c r="I174" s="145">
        <f t="shared" si="5"/>
        <v>4</v>
      </c>
      <c r="J174" s="146" t="s">
        <v>193</v>
      </c>
      <c r="K174" s="146" t="s">
        <v>202</v>
      </c>
      <c r="L174" s="133"/>
    </row>
    <row r="175" spans="1:12" ht="25" customHeight="1" x14ac:dyDescent="0.35">
      <c r="A175" s="133" t="s">
        <v>151</v>
      </c>
      <c r="B175" s="143">
        <v>15253111</v>
      </c>
      <c r="C175" s="135" t="s">
        <v>366</v>
      </c>
      <c r="D175" s="144">
        <v>43843</v>
      </c>
      <c r="E175" s="136"/>
      <c r="F175" s="144">
        <v>29158</v>
      </c>
      <c r="G175" s="143" t="s">
        <v>185</v>
      </c>
      <c r="H175" s="145">
        <f t="shared" si="4"/>
        <v>5</v>
      </c>
      <c r="I175" s="145">
        <f t="shared" si="5"/>
        <v>4</v>
      </c>
      <c r="J175" s="146" t="s">
        <v>149</v>
      </c>
      <c r="K175" s="146" t="s">
        <v>202</v>
      </c>
      <c r="L175" s="133"/>
    </row>
    <row r="176" spans="1:12" ht="25" customHeight="1" x14ac:dyDescent="0.35">
      <c r="A176" s="133" t="s">
        <v>151</v>
      </c>
      <c r="B176" s="143">
        <v>15281936</v>
      </c>
      <c r="C176" s="135" t="s">
        <v>367</v>
      </c>
      <c r="D176" s="144">
        <v>44956</v>
      </c>
      <c r="E176" s="136"/>
      <c r="F176" s="144">
        <v>29466</v>
      </c>
      <c r="G176" s="143" t="s">
        <v>185</v>
      </c>
      <c r="H176" s="145">
        <f t="shared" si="4"/>
        <v>2</v>
      </c>
      <c r="I176" s="145">
        <f t="shared" si="5"/>
        <v>4</v>
      </c>
      <c r="J176" s="146" t="s">
        <v>149</v>
      </c>
      <c r="K176" s="146" t="s">
        <v>199</v>
      </c>
      <c r="L176" s="133"/>
    </row>
    <row r="177" spans="1:12" ht="25" customHeight="1" x14ac:dyDescent="0.35">
      <c r="A177" s="133" t="s">
        <v>151</v>
      </c>
      <c r="B177" s="143">
        <v>15303849</v>
      </c>
      <c r="C177" s="135" t="s">
        <v>368</v>
      </c>
      <c r="D177" s="144">
        <v>42064</v>
      </c>
      <c r="E177" s="136"/>
      <c r="F177" s="144">
        <v>29833</v>
      </c>
      <c r="G177" s="143" t="s">
        <v>189</v>
      </c>
      <c r="H177" s="145">
        <f t="shared" si="4"/>
        <v>10</v>
      </c>
      <c r="I177" s="145">
        <f t="shared" si="5"/>
        <v>3</v>
      </c>
      <c r="J177" s="146" t="s">
        <v>201</v>
      </c>
      <c r="K177" s="146" t="s">
        <v>202</v>
      </c>
      <c r="L177" s="133"/>
    </row>
    <row r="178" spans="1:12" ht="25" customHeight="1" x14ac:dyDescent="0.35">
      <c r="A178" s="133" t="s">
        <v>151</v>
      </c>
      <c r="B178" s="143">
        <v>15359935</v>
      </c>
      <c r="C178" s="135" t="s">
        <v>369</v>
      </c>
      <c r="D178" s="144">
        <v>41205</v>
      </c>
      <c r="E178" s="136"/>
      <c r="F178" s="144">
        <v>30328</v>
      </c>
      <c r="G178" s="143" t="s">
        <v>185</v>
      </c>
      <c r="H178" s="145">
        <f t="shared" si="4"/>
        <v>12</v>
      </c>
      <c r="I178" s="145">
        <f t="shared" si="5"/>
        <v>6</v>
      </c>
      <c r="J178" s="146" t="s">
        <v>201</v>
      </c>
      <c r="K178" s="146" t="s">
        <v>202</v>
      </c>
      <c r="L178" s="133"/>
    </row>
    <row r="179" spans="1:12" ht="25" customHeight="1" x14ac:dyDescent="0.35">
      <c r="A179" s="133" t="s">
        <v>151</v>
      </c>
      <c r="B179" s="143">
        <v>15372192</v>
      </c>
      <c r="C179" s="135" t="s">
        <v>370</v>
      </c>
      <c r="D179" s="144">
        <v>44956</v>
      </c>
      <c r="E179" s="136"/>
      <c r="F179" s="144">
        <v>29642</v>
      </c>
      <c r="G179" s="143" t="s">
        <v>189</v>
      </c>
      <c r="H179" s="145">
        <f t="shared" si="4"/>
        <v>2</v>
      </c>
      <c r="I179" s="145">
        <f t="shared" si="5"/>
        <v>4</v>
      </c>
      <c r="J179" s="146" t="s">
        <v>149</v>
      </c>
      <c r="K179" s="146" t="s">
        <v>199</v>
      </c>
      <c r="L179" s="133"/>
    </row>
    <row r="180" spans="1:12" ht="25" customHeight="1" x14ac:dyDescent="0.35">
      <c r="A180" s="133" t="s">
        <v>151</v>
      </c>
      <c r="B180" s="143">
        <v>15452538</v>
      </c>
      <c r="C180" s="135" t="s">
        <v>371</v>
      </c>
      <c r="D180" s="144">
        <v>41183</v>
      </c>
      <c r="E180" s="136"/>
      <c r="F180" s="144">
        <v>30276</v>
      </c>
      <c r="G180" s="143" t="s">
        <v>185</v>
      </c>
      <c r="H180" s="145">
        <f t="shared" si="4"/>
        <v>12</v>
      </c>
      <c r="I180" s="145">
        <f t="shared" si="5"/>
        <v>7</v>
      </c>
      <c r="J180" s="146" t="s">
        <v>204</v>
      </c>
      <c r="K180" s="146" t="s">
        <v>148</v>
      </c>
      <c r="L180" s="133"/>
    </row>
    <row r="181" spans="1:12" ht="25" customHeight="1" x14ac:dyDescent="0.35">
      <c r="A181" s="133" t="s">
        <v>151</v>
      </c>
      <c r="B181" s="143">
        <v>15497399</v>
      </c>
      <c r="C181" s="135" t="s">
        <v>372</v>
      </c>
      <c r="D181" s="144">
        <v>42278</v>
      </c>
      <c r="E181" s="136"/>
      <c r="F181" s="144">
        <v>29274</v>
      </c>
      <c r="G181" s="143" t="s">
        <v>185</v>
      </c>
      <c r="H181" s="145">
        <f t="shared" si="4"/>
        <v>9</v>
      </c>
      <c r="I181" s="145">
        <f t="shared" si="5"/>
        <v>7</v>
      </c>
      <c r="J181" s="146" t="s">
        <v>149</v>
      </c>
      <c r="K181" s="146" t="s">
        <v>199</v>
      </c>
      <c r="L181" s="133"/>
    </row>
    <row r="182" spans="1:12" ht="25" customHeight="1" x14ac:dyDescent="0.35">
      <c r="A182" s="133" t="s">
        <v>151</v>
      </c>
      <c r="B182" s="143">
        <v>15513268</v>
      </c>
      <c r="C182" s="135" t="s">
        <v>373</v>
      </c>
      <c r="D182" s="144">
        <v>40709</v>
      </c>
      <c r="E182" s="136"/>
      <c r="F182" s="144">
        <v>29382</v>
      </c>
      <c r="G182" s="143" t="s">
        <v>185</v>
      </c>
      <c r="H182" s="145">
        <f t="shared" si="4"/>
        <v>14</v>
      </c>
      <c r="I182" s="145">
        <f t="shared" si="5"/>
        <v>0</v>
      </c>
      <c r="J182" s="146" t="s">
        <v>204</v>
      </c>
      <c r="K182" s="146" t="s">
        <v>202</v>
      </c>
      <c r="L182" s="133"/>
    </row>
    <row r="183" spans="1:12" ht="25" customHeight="1" x14ac:dyDescent="0.35">
      <c r="A183" s="133" t="s">
        <v>151</v>
      </c>
      <c r="B183" s="143">
        <v>15513596</v>
      </c>
      <c r="C183" s="135" t="s">
        <v>374</v>
      </c>
      <c r="D183" s="144">
        <v>40709</v>
      </c>
      <c r="E183" s="136"/>
      <c r="F183" s="144">
        <v>29689</v>
      </c>
      <c r="G183" s="143" t="s">
        <v>189</v>
      </c>
      <c r="H183" s="145">
        <f t="shared" si="4"/>
        <v>14</v>
      </c>
      <c r="I183" s="145">
        <f t="shared" si="5"/>
        <v>0</v>
      </c>
      <c r="J183" s="146" t="s">
        <v>193</v>
      </c>
      <c r="K183" s="146" t="s">
        <v>148</v>
      </c>
      <c r="L183" s="133"/>
    </row>
    <row r="184" spans="1:12" ht="25" customHeight="1" x14ac:dyDescent="0.35">
      <c r="A184" s="133" t="s">
        <v>151</v>
      </c>
      <c r="B184" s="143">
        <v>15660481</v>
      </c>
      <c r="C184" s="135" t="s">
        <v>375</v>
      </c>
      <c r="D184" s="144">
        <v>44956</v>
      </c>
      <c r="E184" s="136"/>
      <c r="F184" s="144">
        <v>29698</v>
      </c>
      <c r="G184" s="143" t="s">
        <v>189</v>
      </c>
      <c r="H184" s="145">
        <f t="shared" si="4"/>
        <v>2</v>
      </c>
      <c r="I184" s="145">
        <f t="shared" si="5"/>
        <v>4</v>
      </c>
      <c r="J184" s="146" t="s">
        <v>149</v>
      </c>
      <c r="K184" s="146" t="s">
        <v>199</v>
      </c>
      <c r="L184" s="133"/>
    </row>
    <row r="185" spans="1:12" ht="25" customHeight="1" x14ac:dyDescent="0.35">
      <c r="A185" s="133" t="s">
        <v>151</v>
      </c>
      <c r="B185" s="143">
        <v>15667074</v>
      </c>
      <c r="C185" s="135" t="s">
        <v>376</v>
      </c>
      <c r="D185" s="144">
        <v>38991</v>
      </c>
      <c r="E185" s="136"/>
      <c r="F185" s="144">
        <v>29720</v>
      </c>
      <c r="G185" s="143" t="s">
        <v>185</v>
      </c>
      <c r="H185" s="145">
        <f t="shared" si="4"/>
        <v>18</v>
      </c>
      <c r="I185" s="145">
        <f t="shared" si="5"/>
        <v>7</v>
      </c>
      <c r="J185" s="146" t="s">
        <v>150</v>
      </c>
      <c r="K185" s="146" t="s">
        <v>202</v>
      </c>
      <c r="L185" s="133"/>
    </row>
    <row r="186" spans="1:12" ht="25" customHeight="1" x14ac:dyDescent="0.35">
      <c r="A186" s="133" t="s">
        <v>151</v>
      </c>
      <c r="B186" s="143">
        <v>15915616</v>
      </c>
      <c r="C186" s="135" t="s">
        <v>377</v>
      </c>
      <c r="D186" s="144">
        <v>39722</v>
      </c>
      <c r="E186" s="136"/>
      <c r="F186" s="144">
        <v>30759</v>
      </c>
      <c r="G186" s="143" t="s">
        <v>189</v>
      </c>
      <c r="H186" s="145">
        <f t="shared" si="4"/>
        <v>16</v>
      </c>
      <c r="I186" s="145">
        <f t="shared" si="5"/>
        <v>7</v>
      </c>
      <c r="J186" s="146" t="s">
        <v>201</v>
      </c>
      <c r="K186" s="146" t="s">
        <v>202</v>
      </c>
      <c r="L186" s="133"/>
    </row>
    <row r="187" spans="1:12" ht="25" customHeight="1" x14ac:dyDescent="0.35">
      <c r="A187" s="133" t="s">
        <v>151</v>
      </c>
      <c r="B187" s="143">
        <v>15954511</v>
      </c>
      <c r="C187" s="135" t="s">
        <v>378</v>
      </c>
      <c r="D187" s="144">
        <v>42064</v>
      </c>
      <c r="E187" s="136"/>
      <c r="F187" s="144">
        <v>30365</v>
      </c>
      <c r="G187" s="143" t="s">
        <v>185</v>
      </c>
      <c r="H187" s="145">
        <f t="shared" si="4"/>
        <v>10</v>
      </c>
      <c r="I187" s="145">
        <f t="shared" si="5"/>
        <v>3</v>
      </c>
      <c r="J187" s="146" t="s">
        <v>193</v>
      </c>
      <c r="K187" s="146" t="s">
        <v>199</v>
      </c>
      <c r="L187" s="133"/>
    </row>
    <row r="188" spans="1:12" ht="25" customHeight="1" x14ac:dyDescent="0.35">
      <c r="A188" s="133" t="s">
        <v>151</v>
      </c>
      <c r="B188" s="143">
        <v>15991558</v>
      </c>
      <c r="C188" s="135" t="s">
        <v>379</v>
      </c>
      <c r="D188" s="144">
        <v>39457</v>
      </c>
      <c r="E188" s="136"/>
      <c r="F188" s="144">
        <v>29988</v>
      </c>
      <c r="G188" s="143" t="s">
        <v>189</v>
      </c>
      <c r="H188" s="145">
        <f t="shared" si="4"/>
        <v>17</v>
      </c>
      <c r="I188" s="145">
        <f t="shared" si="5"/>
        <v>4</v>
      </c>
      <c r="J188" s="146" t="s">
        <v>201</v>
      </c>
      <c r="K188" s="146" t="s">
        <v>202</v>
      </c>
      <c r="L188" s="133"/>
    </row>
    <row r="189" spans="1:12" ht="25" customHeight="1" x14ac:dyDescent="0.35">
      <c r="A189" s="133" t="s">
        <v>151</v>
      </c>
      <c r="B189" s="143">
        <v>16193069</v>
      </c>
      <c r="C189" s="135" t="s">
        <v>380</v>
      </c>
      <c r="D189" s="144">
        <v>44956</v>
      </c>
      <c r="E189" s="136"/>
      <c r="F189" s="144">
        <v>30292</v>
      </c>
      <c r="G189" s="143" t="s">
        <v>189</v>
      </c>
      <c r="H189" s="145">
        <f t="shared" si="4"/>
        <v>2</v>
      </c>
      <c r="I189" s="145">
        <f t="shared" si="5"/>
        <v>4</v>
      </c>
      <c r="J189" s="146" t="s">
        <v>149</v>
      </c>
      <c r="K189" s="146" t="s">
        <v>199</v>
      </c>
      <c r="L189" s="133"/>
    </row>
    <row r="190" spans="1:12" ht="25" customHeight="1" x14ac:dyDescent="0.35">
      <c r="A190" s="133" t="s">
        <v>151</v>
      </c>
      <c r="B190" s="143">
        <v>16519479</v>
      </c>
      <c r="C190" s="135" t="s">
        <v>381</v>
      </c>
      <c r="D190" s="144">
        <v>42064</v>
      </c>
      <c r="E190" s="136"/>
      <c r="F190" s="144">
        <v>30210</v>
      </c>
      <c r="G190" s="143" t="s">
        <v>189</v>
      </c>
      <c r="H190" s="145">
        <f t="shared" si="4"/>
        <v>10</v>
      </c>
      <c r="I190" s="145">
        <f t="shared" si="5"/>
        <v>3</v>
      </c>
      <c r="J190" s="146" t="s">
        <v>149</v>
      </c>
      <c r="K190" s="146" t="s">
        <v>199</v>
      </c>
      <c r="L190" s="133"/>
    </row>
    <row r="191" spans="1:12" ht="25" customHeight="1" x14ac:dyDescent="0.35">
      <c r="A191" s="133" t="s">
        <v>151</v>
      </c>
      <c r="B191" s="143">
        <v>16767492</v>
      </c>
      <c r="C191" s="135" t="s">
        <v>382</v>
      </c>
      <c r="D191" s="144">
        <v>43843</v>
      </c>
      <c r="E191" s="136"/>
      <c r="F191" s="144">
        <v>30843</v>
      </c>
      <c r="G191" s="143" t="s">
        <v>189</v>
      </c>
      <c r="H191" s="145">
        <f t="shared" si="4"/>
        <v>5</v>
      </c>
      <c r="I191" s="145">
        <f t="shared" si="5"/>
        <v>4</v>
      </c>
      <c r="J191" s="146" t="s">
        <v>149</v>
      </c>
      <c r="K191" s="146" t="s">
        <v>199</v>
      </c>
      <c r="L191" s="133"/>
    </row>
    <row r="192" spans="1:12" ht="25" customHeight="1" x14ac:dyDescent="0.35">
      <c r="A192" s="133" t="s">
        <v>151</v>
      </c>
      <c r="B192" s="143">
        <v>16837825</v>
      </c>
      <c r="C192" s="135" t="s">
        <v>383</v>
      </c>
      <c r="D192" s="144">
        <v>43843</v>
      </c>
      <c r="E192" s="136"/>
      <c r="F192" s="144">
        <v>29572</v>
      </c>
      <c r="G192" s="143" t="s">
        <v>185</v>
      </c>
      <c r="H192" s="145">
        <f t="shared" si="4"/>
        <v>5</v>
      </c>
      <c r="I192" s="145">
        <f t="shared" si="5"/>
        <v>4</v>
      </c>
      <c r="J192" s="146" t="s">
        <v>149</v>
      </c>
      <c r="K192" s="146" t="s">
        <v>199</v>
      </c>
      <c r="L192" s="133"/>
    </row>
    <row r="193" spans="1:12" ht="25" customHeight="1" x14ac:dyDescent="0.35">
      <c r="A193" s="133" t="s">
        <v>151</v>
      </c>
      <c r="B193" s="143">
        <v>16894134</v>
      </c>
      <c r="C193" s="135" t="s">
        <v>384</v>
      </c>
      <c r="D193" s="144">
        <v>39895</v>
      </c>
      <c r="E193" s="136"/>
      <c r="F193" s="144">
        <v>30510</v>
      </c>
      <c r="G193" s="143" t="s">
        <v>189</v>
      </c>
      <c r="H193" s="145">
        <f t="shared" si="4"/>
        <v>16</v>
      </c>
      <c r="I193" s="145">
        <f t="shared" si="5"/>
        <v>2</v>
      </c>
      <c r="J193" s="146" t="s">
        <v>201</v>
      </c>
      <c r="K193" s="146" t="s">
        <v>202</v>
      </c>
      <c r="L193" s="133"/>
    </row>
    <row r="194" spans="1:12" ht="25" customHeight="1" x14ac:dyDescent="0.35">
      <c r="A194" s="133" t="s">
        <v>151</v>
      </c>
      <c r="B194" s="143">
        <v>16999102</v>
      </c>
      <c r="C194" s="135" t="s">
        <v>385</v>
      </c>
      <c r="D194" s="144">
        <v>40709</v>
      </c>
      <c r="E194" s="136"/>
      <c r="F194" s="144">
        <v>30563</v>
      </c>
      <c r="G194" s="143" t="s">
        <v>189</v>
      </c>
      <c r="H194" s="145">
        <f t="shared" si="4"/>
        <v>14</v>
      </c>
      <c r="I194" s="145">
        <f t="shared" si="5"/>
        <v>0</v>
      </c>
      <c r="J194" s="146" t="s">
        <v>193</v>
      </c>
      <c r="K194" s="146" t="s">
        <v>202</v>
      </c>
      <c r="L194" s="133"/>
    </row>
    <row r="195" spans="1:12" ht="25" customHeight="1" x14ac:dyDescent="0.35">
      <c r="A195" s="133" t="s">
        <v>151</v>
      </c>
      <c r="B195" s="143">
        <v>16999521</v>
      </c>
      <c r="C195" s="135" t="s">
        <v>386</v>
      </c>
      <c r="D195" s="144">
        <v>42064</v>
      </c>
      <c r="E195" s="136"/>
      <c r="F195" s="144">
        <v>31314</v>
      </c>
      <c r="G195" s="143" t="s">
        <v>189</v>
      </c>
      <c r="H195" s="145">
        <f t="shared" si="4"/>
        <v>10</v>
      </c>
      <c r="I195" s="145">
        <f t="shared" si="5"/>
        <v>3</v>
      </c>
      <c r="J195" s="146" t="s">
        <v>149</v>
      </c>
      <c r="K195" s="146" t="s">
        <v>199</v>
      </c>
      <c r="L195" s="133"/>
    </row>
    <row r="196" spans="1:12" ht="25" customHeight="1" x14ac:dyDescent="0.35">
      <c r="A196" s="133" t="s">
        <v>151</v>
      </c>
      <c r="B196" s="143">
        <v>17042685</v>
      </c>
      <c r="C196" s="135" t="s">
        <v>387</v>
      </c>
      <c r="D196" s="144">
        <v>43843</v>
      </c>
      <c r="E196" s="136"/>
      <c r="F196" s="144">
        <v>31063</v>
      </c>
      <c r="G196" s="143" t="s">
        <v>189</v>
      </c>
      <c r="H196" s="145">
        <f t="shared" si="4"/>
        <v>5</v>
      </c>
      <c r="I196" s="145">
        <f t="shared" si="5"/>
        <v>4</v>
      </c>
      <c r="J196" s="146" t="s">
        <v>149</v>
      </c>
      <c r="K196" s="146" t="s">
        <v>199</v>
      </c>
      <c r="L196" s="133"/>
    </row>
    <row r="197" spans="1:12" ht="25" customHeight="1" x14ac:dyDescent="0.35">
      <c r="A197" s="133" t="s">
        <v>151</v>
      </c>
      <c r="B197" s="143">
        <v>17082420</v>
      </c>
      <c r="C197" s="135" t="s">
        <v>388</v>
      </c>
      <c r="D197" s="144">
        <v>42064</v>
      </c>
      <c r="E197" s="136"/>
      <c r="F197" s="144">
        <v>31439</v>
      </c>
      <c r="G197" s="143" t="s">
        <v>189</v>
      </c>
      <c r="H197" s="145">
        <f t="shared" si="4"/>
        <v>10</v>
      </c>
      <c r="I197" s="145">
        <f t="shared" si="5"/>
        <v>3</v>
      </c>
      <c r="J197" s="146" t="s">
        <v>149</v>
      </c>
      <c r="K197" s="146" t="s">
        <v>199</v>
      </c>
      <c r="L197" s="133"/>
    </row>
    <row r="198" spans="1:12" ht="25" customHeight="1" x14ac:dyDescent="0.35">
      <c r="A198" s="133" t="s">
        <v>151</v>
      </c>
      <c r="B198" s="143">
        <v>17106337</v>
      </c>
      <c r="C198" s="135" t="s">
        <v>389</v>
      </c>
      <c r="D198" s="144">
        <v>42064</v>
      </c>
      <c r="E198" s="136"/>
      <c r="F198" s="144">
        <v>30011</v>
      </c>
      <c r="G198" s="143" t="s">
        <v>185</v>
      </c>
      <c r="H198" s="145">
        <f t="shared" si="4"/>
        <v>10</v>
      </c>
      <c r="I198" s="145">
        <f t="shared" si="5"/>
        <v>3</v>
      </c>
      <c r="J198" s="146" t="s">
        <v>149</v>
      </c>
      <c r="K198" s="146" t="s">
        <v>199</v>
      </c>
      <c r="L198" s="133"/>
    </row>
    <row r="199" spans="1:12" ht="25" customHeight="1" x14ac:dyDescent="0.35">
      <c r="A199" s="133" t="s">
        <v>151</v>
      </c>
      <c r="B199" s="143">
        <v>17171465</v>
      </c>
      <c r="C199" s="135" t="s">
        <v>390</v>
      </c>
      <c r="D199" s="144">
        <v>44956</v>
      </c>
      <c r="E199" s="136"/>
      <c r="F199" s="144">
        <v>31383</v>
      </c>
      <c r="G199" s="143" t="s">
        <v>189</v>
      </c>
      <c r="H199" s="145">
        <f t="shared" si="4"/>
        <v>2</v>
      </c>
      <c r="I199" s="145">
        <f t="shared" si="5"/>
        <v>4</v>
      </c>
      <c r="J199" s="146" t="s">
        <v>149</v>
      </c>
      <c r="K199" s="146" t="s">
        <v>199</v>
      </c>
      <c r="L199" s="133"/>
    </row>
    <row r="200" spans="1:12" ht="25" customHeight="1" x14ac:dyDescent="0.35">
      <c r="A200" s="133" t="s">
        <v>151</v>
      </c>
      <c r="B200" s="143">
        <v>17179731</v>
      </c>
      <c r="C200" s="135" t="s">
        <v>391</v>
      </c>
      <c r="D200" s="144">
        <v>43843</v>
      </c>
      <c r="E200" s="136"/>
      <c r="F200" s="144">
        <v>30797</v>
      </c>
      <c r="G200" s="143" t="s">
        <v>189</v>
      </c>
      <c r="H200" s="145">
        <f t="shared" si="4"/>
        <v>5</v>
      </c>
      <c r="I200" s="145">
        <f t="shared" si="5"/>
        <v>4</v>
      </c>
      <c r="J200" s="146" t="s">
        <v>149</v>
      </c>
      <c r="K200" s="146" t="s">
        <v>199</v>
      </c>
      <c r="L200" s="133"/>
    </row>
    <row r="201" spans="1:12" ht="25" customHeight="1" x14ac:dyDescent="0.35">
      <c r="A201" s="133" t="s">
        <v>151</v>
      </c>
      <c r="B201" s="143">
        <v>17396613</v>
      </c>
      <c r="C201" s="135" t="s">
        <v>392</v>
      </c>
      <c r="D201" s="144">
        <v>40709</v>
      </c>
      <c r="E201" s="136"/>
      <c r="F201" s="144">
        <v>31461</v>
      </c>
      <c r="G201" s="143" t="s">
        <v>189</v>
      </c>
      <c r="H201" s="145">
        <f t="shared" ref="H201:H228" si="6">IF(D201&gt;0,INT(DAYS360(D201,"30/06/2025")/360),"")</f>
        <v>14</v>
      </c>
      <c r="I201" s="145">
        <f t="shared" ref="I201:I228" si="7">IF(D201&gt;0,INT((DAYS360(D201,"30/06/2025")/360-H201)*10),"")</f>
        <v>0</v>
      </c>
      <c r="J201" s="146" t="s">
        <v>193</v>
      </c>
      <c r="K201" s="146" t="s">
        <v>202</v>
      </c>
      <c r="L201" s="133"/>
    </row>
    <row r="202" spans="1:12" ht="25" customHeight="1" x14ac:dyDescent="0.35">
      <c r="A202" s="133" t="s">
        <v>151</v>
      </c>
      <c r="B202" s="143">
        <v>17433220</v>
      </c>
      <c r="C202" s="135" t="s">
        <v>393</v>
      </c>
      <c r="D202" s="144">
        <v>42064</v>
      </c>
      <c r="E202" s="136"/>
      <c r="F202" s="144">
        <v>30872</v>
      </c>
      <c r="G202" s="143" t="s">
        <v>185</v>
      </c>
      <c r="H202" s="145">
        <f t="shared" si="6"/>
        <v>10</v>
      </c>
      <c r="I202" s="145">
        <f t="shared" si="7"/>
        <v>3</v>
      </c>
      <c r="J202" s="146" t="s">
        <v>149</v>
      </c>
      <c r="K202" s="146" t="s">
        <v>199</v>
      </c>
      <c r="L202" s="133"/>
    </row>
    <row r="203" spans="1:12" ht="25" customHeight="1" x14ac:dyDescent="0.35">
      <c r="A203" s="133" t="s">
        <v>151</v>
      </c>
      <c r="B203" s="143">
        <v>17435195</v>
      </c>
      <c r="C203" s="135" t="s">
        <v>394</v>
      </c>
      <c r="D203" s="144">
        <v>42064</v>
      </c>
      <c r="E203" s="136"/>
      <c r="F203" s="144">
        <v>30983</v>
      </c>
      <c r="G203" s="143" t="s">
        <v>185</v>
      </c>
      <c r="H203" s="145">
        <f t="shared" si="6"/>
        <v>10</v>
      </c>
      <c r="I203" s="145">
        <f t="shared" si="7"/>
        <v>3</v>
      </c>
      <c r="J203" s="146" t="s">
        <v>193</v>
      </c>
      <c r="K203" s="146" t="s">
        <v>199</v>
      </c>
      <c r="L203" s="133"/>
    </row>
    <row r="204" spans="1:12" ht="25" customHeight="1" x14ac:dyDescent="0.35">
      <c r="A204" s="133" t="s">
        <v>151</v>
      </c>
      <c r="B204" s="143">
        <v>17518748</v>
      </c>
      <c r="C204" s="135" t="s">
        <v>395</v>
      </c>
      <c r="D204" s="144">
        <v>42064</v>
      </c>
      <c r="E204" s="136"/>
      <c r="F204" s="144">
        <v>2</v>
      </c>
      <c r="G204" s="143" t="s">
        <v>189</v>
      </c>
      <c r="H204" s="145">
        <f t="shared" si="6"/>
        <v>10</v>
      </c>
      <c r="I204" s="145">
        <f t="shared" si="7"/>
        <v>3</v>
      </c>
      <c r="J204" s="146" t="s">
        <v>201</v>
      </c>
      <c r="K204" s="146" t="s">
        <v>202</v>
      </c>
      <c r="L204" s="133"/>
    </row>
    <row r="205" spans="1:12" ht="25" customHeight="1" x14ac:dyDescent="0.35">
      <c r="A205" s="133" t="s">
        <v>151</v>
      </c>
      <c r="B205" s="143">
        <v>17578889</v>
      </c>
      <c r="C205" s="135" t="s">
        <v>396</v>
      </c>
      <c r="D205" s="144">
        <v>41442</v>
      </c>
      <c r="E205" s="136"/>
      <c r="F205" s="144">
        <v>31401</v>
      </c>
      <c r="G205" s="143" t="s">
        <v>189</v>
      </c>
      <c r="H205" s="145">
        <f t="shared" si="6"/>
        <v>12</v>
      </c>
      <c r="I205" s="145">
        <f t="shared" si="7"/>
        <v>0</v>
      </c>
      <c r="J205" s="146" t="s">
        <v>149</v>
      </c>
      <c r="K205" s="146" t="s">
        <v>199</v>
      </c>
      <c r="L205" s="133"/>
    </row>
    <row r="206" spans="1:12" ht="25" customHeight="1" x14ac:dyDescent="0.35">
      <c r="A206" s="133" t="s">
        <v>151</v>
      </c>
      <c r="B206" s="143">
        <v>17608992</v>
      </c>
      <c r="C206" s="135" t="s">
        <v>397</v>
      </c>
      <c r="D206" s="144">
        <v>44956</v>
      </c>
      <c r="E206" s="136"/>
      <c r="F206" s="144">
        <v>31891</v>
      </c>
      <c r="G206" s="143" t="s">
        <v>189</v>
      </c>
      <c r="H206" s="145">
        <f t="shared" si="6"/>
        <v>2</v>
      </c>
      <c r="I206" s="145">
        <f t="shared" si="7"/>
        <v>4</v>
      </c>
      <c r="J206" s="146" t="s">
        <v>149</v>
      </c>
      <c r="K206" s="146" t="s">
        <v>199</v>
      </c>
      <c r="L206" s="133"/>
    </row>
    <row r="207" spans="1:12" ht="25" customHeight="1" x14ac:dyDescent="0.35">
      <c r="A207" s="133" t="s">
        <v>151</v>
      </c>
      <c r="B207" s="143">
        <v>17675022</v>
      </c>
      <c r="C207" s="135" t="s">
        <v>398</v>
      </c>
      <c r="D207" s="144">
        <v>42064</v>
      </c>
      <c r="E207" s="136"/>
      <c r="F207" s="144">
        <v>30952</v>
      </c>
      <c r="G207" s="143" t="s">
        <v>189</v>
      </c>
      <c r="H207" s="145">
        <f t="shared" si="6"/>
        <v>10</v>
      </c>
      <c r="I207" s="145">
        <f t="shared" si="7"/>
        <v>3</v>
      </c>
      <c r="J207" s="146" t="s">
        <v>193</v>
      </c>
      <c r="K207" s="146" t="s">
        <v>202</v>
      </c>
      <c r="L207" s="133"/>
    </row>
    <row r="208" spans="1:12" ht="25" customHeight="1" x14ac:dyDescent="0.35">
      <c r="A208" s="133" t="s">
        <v>151</v>
      </c>
      <c r="B208" s="143">
        <v>18016067</v>
      </c>
      <c r="C208" s="135" t="s">
        <v>399</v>
      </c>
      <c r="D208" s="144">
        <v>44956</v>
      </c>
      <c r="E208" s="136"/>
      <c r="F208" s="144">
        <v>32125</v>
      </c>
      <c r="G208" s="143" t="s">
        <v>185</v>
      </c>
      <c r="H208" s="145">
        <f t="shared" si="6"/>
        <v>2</v>
      </c>
      <c r="I208" s="145">
        <f t="shared" si="7"/>
        <v>4</v>
      </c>
      <c r="J208" s="146" t="s">
        <v>149</v>
      </c>
      <c r="K208" s="146" t="s">
        <v>199</v>
      </c>
      <c r="L208" s="133"/>
    </row>
    <row r="209" spans="1:12" ht="25" customHeight="1" x14ac:dyDescent="0.35">
      <c r="A209" s="133" t="s">
        <v>151</v>
      </c>
      <c r="B209" s="143">
        <v>18062870</v>
      </c>
      <c r="C209" s="135" t="s">
        <v>400</v>
      </c>
      <c r="D209" s="144">
        <v>42064</v>
      </c>
      <c r="E209" s="136"/>
      <c r="F209" s="144">
        <v>32488</v>
      </c>
      <c r="G209" s="143" t="s">
        <v>189</v>
      </c>
      <c r="H209" s="145">
        <f t="shared" si="6"/>
        <v>10</v>
      </c>
      <c r="I209" s="145">
        <f t="shared" si="7"/>
        <v>3</v>
      </c>
      <c r="J209" s="146" t="s">
        <v>193</v>
      </c>
      <c r="K209" s="146" t="s">
        <v>199</v>
      </c>
      <c r="L209" s="133"/>
    </row>
    <row r="210" spans="1:12" ht="25" customHeight="1" x14ac:dyDescent="0.35">
      <c r="A210" s="133" t="s">
        <v>151</v>
      </c>
      <c r="B210" s="143">
        <v>18082751</v>
      </c>
      <c r="C210" s="135" t="s">
        <v>401</v>
      </c>
      <c r="D210" s="144">
        <v>42064</v>
      </c>
      <c r="E210" s="136"/>
      <c r="F210" s="144">
        <v>32063</v>
      </c>
      <c r="G210" s="143" t="s">
        <v>185</v>
      </c>
      <c r="H210" s="145">
        <f t="shared" si="6"/>
        <v>10</v>
      </c>
      <c r="I210" s="145">
        <f t="shared" si="7"/>
        <v>3</v>
      </c>
      <c r="J210" s="146" t="s">
        <v>193</v>
      </c>
      <c r="K210" s="146" t="s">
        <v>199</v>
      </c>
      <c r="L210" s="133"/>
    </row>
    <row r="211" spans="1:12" ht="25" customHeight="1" x14ac:dyDescent="0.35">
      <c r="A211" s="133" t="s">
        <v>151</v>
      </c>
      <c r="B211" s="143">
        <v>18232219</v>
      </c>
      <c r="C211" s="135" t="s">
        <v>402</v>
      </c>
      <c r="D211" s="144">
        <v>42064</v>
      </c>
      <c r="E211" s="136"/>
      <c r="F211" s="144">
        <v>31651</v>
      </c>
      <c r="G211" s="143" t="s">
        <v>189</v>
      </c>
      <c r="H211" s="145">
        <f t="shared" si="6"/>
        <v>10</v>
      </c>
      <c r="I211" s="145">
        <f t="shared" si="7"/>
        <v>3</v>
      </c>
      <c r="J211" s="146" t="s">
        <v>201</v>
      </c>
      <c r="K211" s="146" t="s">
        <v>199</v>
      </c>
      <c r="L211" s="133"/>
    </row>
    <row r="212" spans="1:12" ht="25" customHeight="1" x14ac:dyDescent="0.35">
      <c r="A212" s="133" t="s">
        <v>151</v>
      </c>
      <c r="B212" s="143">
        <v>18306842</v>
      </c>
      <c r="C212" s="135" t="s">
        <v>403</v>
      </c>
      <c r="D212" s="144">
        <v>43843</v>
      </c>
      <c r="E212" s="136"/>
      <c r="F212" s="144">
        <v>32084</v>
      </c>
      <c r="G212" s="143" t="s">
        <v>185</v>
      </c>
      <c r="H212" s="145">
        <f t="shared" si="6"/>
        <v>5</v>
      </c>
      <c r="I212" s="145">
        <f t="shared" si="7"/>
        <v>4</v>
      </c>
      <c r="J212" s="146" t="s">
        <v>149</v>
      </c>
      <c r="K212" s="146" t="s">
        <v>199</v>
      </c>
      <c r="L212" s="133"/>
    </row>
    <row r="213" spans="1:12" ht="25" customHeight="1" x14ac:dyDescent="0.35">
      <c r="A213" s="133" t="s">
        <v>151</v>
      </c>
      <c r="B213" s="143">
        <v>18481469</v>
      </c>
      <c r="C213" s="135" t="s">
        <v>404</v>
      </c>
      <c r="D213" s="144">
        <v>42064</v>
      </c>
      <c r="E213" s="136"/>
      <c r="F213" s="144">
        <v>2</v>
      </c>
      <c r="G213" s="143" t="s">
        <v>185</v>
      </c>
      <c r="H213" s="145">
        <f t="shared" si="6"/>
        <v>10</v>
      </c>
      <c r="I213" s="145">
        <f t="shared" si="7"/>
        <v>3</v>
      </c>
      <c r="J213" s="146" t="s">
        <v>149</v>
      </c>
      <c r="K213" s="146" t="s">
        <v>199</v>
      </c>
      <c r="L213" s="133"/>
    </row>
    <row r="214" spans="1:12" ht="25" customHeight="1" x14ac:dyDescent="0.35">
      <c r="A214" s="133" t="s">
        <v>151</v>
      </c>
      <c r="B214" s="143">
        <v>18854316</v>
      </c>
      <c r="C214" s="135" t="s">
        <v>405</v>
      </c>
      <c r="D214" s="144">
        <v>42064</v>
      </c>
      <c r="E214" s="136"/>
      <c r="F214" s="144">
        <v>2</v>
      </c>
      <c r="G214" s="143" t="s">
        <v>189</v>
      </c>
      <c r="H214" s="145">
        <f t="shared" si="6"/>
        <v>10</v>
      </c>
      <c r="I214" s="145">
        <f t="shared" si="7"/>
        <v>3</v>
      </c>
      <c r="J214" s="146" t="s">
        <v>149</v>
      </c>
      <c r="K214" s="146" t="s">
        <v>199</v>
      </c>
      <c r="L214" s="133"/>
    </row>
    <row r="215" spans="1:12" ht="25" customHeight="1" x14ac:dyDescent="0.35">
      <c r="A215" s="133" t="s">
        <v>151</v>
      </c>
      <c r="B215" s="143">
        <v>18854317</v>
      </c>
      <c r="C215" s="135" t="s">
        <v>406</v>
      </c>
      <c r="D215" s="144">
        <v>41183</v>
      </c>
      <c r="E215" s="136"/>
      <c r="F215" s="144">
        <v>32450</v>
      </c>
      <c r="G215" s="143" t="s">
        <v>185</v>
      </c>
      <c r="H215" s="145">
        <f t="shared" si="6"/>
        <v>12</v>
      </c>
      <c r="I215" s="145">
        <f t="shared" si="7"/>
        <v>7</v>
      </c>
      <c r="J215" s="146" t="s">
        <v>201</v>
      </c>
      <c r="K215" s="146" t="s">
        <v>202</v>
      </c>
      <c r="L215" s="133"/>
    </row>
    <row r="216" spans="1:12" ht="25" customHeight="1" x14ac:dyDescent="0.35">
      <c r="A216" s="133" t="s">
        <v>151</v>
      </c>
      <c r="B216" s="143">
        <v>18883291</v>
      </c>
      <c r="C216" s="135" t="s">
        <v>407</v>
      </c>
      <c r="D216" s="144">
        <v>42485</v>
      </c>
      <c r="E216" s="136"/>
      <c r="F216" s="144">
        <v>31865</v>
      </c>
      <c r="G216" s="143" t="s">
        <v>185</v>
      </c>
      <c r="H216" s="145">
        <f t="shared" si="6"/>
        <v>9</v>
      </c>
      <c r="I216" s="145">
        <f t="shared" si="7"/>
        <v>1</v>
      </c>
      <c r="J216" s="146" t="s">
        <v>201</v>
      </c>
      <c r="K216" s="146" t="s">
        <v>202</v>
      </c>
      <c r="L216" s="133"/>
    </row>
    <row r="217" spans="1:12" ht="25" customHeight="1" x14ac:dyDescent="0.35">
      <c r="A217" s="133" t="s">
        <v>151</v>
      </c>
      <c r="B217" s="143">
        <v>18894708</v>
      </c>
      <c r="C217" s="135" t="s">
        <v>408</v>
      </c>
      <c r="D217" s="144">
        <v>42064</v>
      </c>
      <c r="E217" s="136"/>
      <c r="F217" s="144">
        <v>32507</v>
      </c>
      <c r="G217" s="143" t="s">
        <v>189</v>
      </c>
      <c r="H217" s="145">
        <f t="shared" si="6"/>
        <v>10</v>
      </c>
      <c r="I217" s="145">
        <f t="shared" si="7"/>
        <v>3</v>
      </c>
      <c r="J217" s="146" t="s">
        <v>193</v>
      </c>
      <c r="K217" s="146" t="s">
        <v>202</v>
      </c>
      <c r="L217" s="133"/>
    </row>
    <row r="218" spans="1:12" ht="25" customHeight="1" x14ac:dyDescent="0.35">
      <c r="A218" s="133" t="s">
        <v>151</v>
      </c>
      <c r="B218" s="143">
        <v>19075099</v>
      </c>
      <c r="C218" s="135" t="s">
        <v>409</v>
      </c>
      <c r="D218" s="144">
        <v>44956</v>
      </c>
      <c r="E218" s="136"/>
      <c r="F218" s="144">
        <v>32015</v>
      </c>
      <c r="G218" s="143" t="s">
        <v>189</v>
      </c>
      <c r="H218" s="145">
        <f t="shared" si="6"/>
        <v>2</v>
      </c>
      <c r="I218" s="145">
        <f t="shared" si="7"/>
        <v>4</v>
      </c>
      <c r="J218" s="146" t="s">
        <v>149</v>
      </c>
      <c r="K218" s="146" t="s">
        <v>199</v>
      </c>
      <c r="L218" s="133"/>
    </row>
    <row r="219" spans="1:12" ht="25" customHeight="1" x14ac:dyDescent="0.35">
      <c r="A219" s="133" t="s">
        <v>151</v>
      </c>
      <c r="B219" s="143">
        <v>19689306</v>
      </c>
      <c r="C219" s="135" t="s">
        <v>410</v>
      </c>
      <c r="D219" s="144">
        <v>42064</v>
      </c>
      <c r="E219" s="136"/>
      <c r="F219" s="144">
        <v>2</v>
      </c>
      <c r="G219" s="143" t="s">
        <v>189</v>
      </c>
      <c r="H219" s="145">
        <f t="shared" si="6"/>
        <v>10</v>
      </c>
      <c r="I219" s="145">
        <f t="shared" si="7"/>
        <v>3</v>
      </c>
      <c r="J219" s="146" t="s">
        <v>201</v>
      </c>
      <c r="K219" s="146" t="s">
        <v>202</v>
      </c>
      <c r="L219" s="133"/>
    </row>
    <row r="220" spans="1:12" ht="25" customHeight="1" x14ac:dyDescent="0.35">
      <c r="A220" s="133" t="s">
        <v>151</v>
      </c>
      <c r="B220" s="143">
        <v>19815652</v>
      </c>
      <c r="C220" s="135" t="s">
        <v>411</v>
      </c>
      <c r="D220" s="144">
        <v>44956</v>
      </c>
      <c r="E220" s="136"/>
      <c r="F220" s="144">
        <v>33388</v>
      </c>
      <c r="G220" s="143" t="s">
        <v>185</v>
      </c>
      <c r="H220" s="145">
        <f t="shared" si="6"/>
        <v>2</v>
      </c>
      <c r="I220" s="145">
        <f t="shared" si="7"/>
        <v>4</v>
      </c>
      <c r="J220" s="146" t="s">
        <v>149</v>
      </c>
      <c r="K220" s="146" t="s">
        <v>199</v>
      </c>
      <c r="L220" s="133"/>
    </row>
    <row r="221" spans="1:12" ht="25" customHeight="1" x14ac:dyDescent="0.35">
      <c r="A221" s="133" t="s">
        <v>151</v>
      </c>
      <c r="B221" s="143">
        <v>19905302</v>
      </c>
      <c r="C221" s="135" t="s">
        <v>412</v>
      </c>
      <c r="D221" s="144">
        <v>44956</v>
      </c>
      <c r="E221" s="136"/>
      <c r="F221" s="144">
        <v>32169</v>
      </c>
      <c r="G221" s="143" t="s">
        <v>185</v>
      </c>
      <c r="H221" s="145">
        <f t="shared" si="6"/>
        <v>2</v>
      </c>
      <c r="I221" s="145">
        <f t="shared" si="7"/>
        <v>4</v>
      </c>
      <c r="J221" s="146" t="s">
        <v>149</v>
      </c>
      <c r="K221" s="146" t="s">
        <v>199</v>
      </c>
      <c r="L221" s="133"/>
    </row>
    <row r="222" spans="1:12" ht="25" customHeight="1" x14ac:dyDescent="0.35">
      <c r="A222" s="133" t="s">
        <v>151</v>
      </c>
      <c r="B222" s="143">
        <v>21112204</v>
      </c>
      <c r="C222" s="135" t="s">
        <v>413</v>
      </c>
      <c r="D222" s="144">
        <v>44956</v>
      </c>
      <c r="E222" s="136"/>
      <c r="F222" s="144">
        <v>33433</v>
      </c>
      <c r="G222" s="143" t="s">
        <v>185</v>
      </c>
      <c r="H222" s="145">
        <f t="shared" si="6"/>
        <v>2</v>
      </c>
      <c r="I222" s="145">
        <f t="shared" si="7"/>
        <v>4</v>
      </c>
      <c r="J222" s="146" t="s">
        <v>149</v>
      </c>
      <c r="K222" s="146" t="s">
        <v>199</v>
      </c>
      <c r="L222" s="133"/>
    </row>
    <row r="223" spans="1:12" ht="25" customHeight="1" x14ac:dyDescent="0.35">
      <c r="A223" s="133" t="s">
        <v>151</v>
      </c>
      <c r="B223" s="143">
        <v>21668388</v>
      </c>
      <c r="C223" s="135" t="s">
        <v>414</v>
      </c>
      <c r="D223" s="144">
        <v>42064</v>
      </c>
      <c r="E223" s="136"/>
      <c r="F223" s="144">
        <v>2</v>
      </c>
      <c r="G223" s="143" t="s">
        <v>189</v>
      </c>
      <c r="H223" s="145">
        <f t="shared" si="6"/>
        <v>10</v>
      </c>
      <c r="I223" s="145">
        <f t="shared" si="7"/>
        <v>3</v>
      </c>
      <c r="J223" s="146" t="s">
        <v>149</v>
      </c>
      <c r="K223" s="146" t="s">
        <v>199</v>
      </c>
      <c r="L223" s="133"/>
    </row>
    <row r="224" spans="1:12" ht="25" customHeight="1" x14ac:dyDescent="0.35">
      <c r="A224" s="133" t="s">
        <v>151</v>
      </c>
      <c r="B224" s="143">
        <v>23496187</v>
      </c>
      <c r="C224" s="135" t="s">
        <v>415</v>
      </c>
      <c r="D224" s="144">
        <v>44956</v>
      </c>
      <c r="E224" s="136"/>
      <c r="F224" s="144">
        <v>33826</v>
      </c>
      <c r="G224" s="143" t="s">
        <v>189</v>
      </c>
      <c r="H224" s="145">
        <f t="shared" si="6"/>
        <v>2</v>
      </c>
      <c r="I224" s="145">
        <f t="shared" si="7"/>
        <v>4</v>
      </c>
      <c r="J224" s="146" t="s">
        <v>149</v>
      </c>
      <c r="K224" s="146" t="s">
        <v>199</v>
      </c>
      <c r="L224" s="133"/>
    </row>
    <row r="225" spans="1:12" ht="25" customHeight="1" x14ac:dyDescent="0.35">
      <c r="A225" s="133" t="s">
        <v>151</v>
      </c>
      <c r="B225" s="143">
        <v>23677261</v>
      </c>
      <c r="C225" s="135" t="s">
        <v>416</v>
      </c>
      <c r="D225" s="144">
        <v>44956</v>
      </c>
      <c r="E225" s="136"/>
      <c r="F225" s="144">
        <v>34507</v>
      </c>
      <c r="G225" s="143" t="s">
        <v>189</v>
      </c>
      <c r="H225" s="145">
        <f t="shared" si="6"/>
        <v>2</v>
      </c>
      <c r="I225" s="145">
        <f t="shared" si="7"/>
        <v>4</v>
      </c>
      <c r="J225" s="146" t="s">
        <v>149</v>
      </c>
      <c r="K225" s="146" t="s">
        <v>199</v>
      </c>
      <c r="L225" s="133"/>
    </row>
    <row r="226" spans="1:12" ht="25" customHeight="1" x14ac:dyDescent="0.35">
      <c r="A226" s="133" t="s">
        <v>151</v>
      </c>
      <c r="B226" s="143">
        <v>24631347</v>
      </c>
      <c r="C226" s="135" t="s">
        <v>417</v>
      </c>
      <c r="D226" s="144">
        <v>43843</v>
      </c>
      <c r="E226" s="136"/>
      <c r="F226" s="144">
        <v>34794</v>
      </c>
      <c r="G226" s="143" t="s">
        <v>189</v>
      </c>
      <c r="H226" s="145">
        <f t="shared" si="6"/>
        <v>5</v>
      </c>
      <c r="I226" s="145">
        <f t="shared" si="7"/>
        <v>4</v>
      </c>
      <c r="J226" s="146" t="s">
        <v>149</v>
      </c>
      <c r="K226" s="146" t="s">
        <v>199</v>
      </c>
      <c r="L226" s="133"/>
    </row>
    <row r="227" spans="1:12" ht="25" customHeight="1" x14ac:dyDescent="0.35">
      <c r="A227" s="133" t="s">
        <v>151</v>
      </c>
      <c r="B227" s="143">
        <v>25096097</v>
      </c>
      <c r="C227" s="135" t="s">
        <v>418</v>
      </c>
      <c r="D227" s="144">
        <v>44956</v>
      </c>
      <c r="E227" s="136"/>
      <c r="F227" s="144">
        <v>34817</v>
      </c>
      <c r="G227" s="143" t="s">
        <v>189</v>
      </c>
      <c r="H227" s="145">
        <f t="shared" si="6"/>
        <v>2</v>
      </c>
      <c r="I227" s="145">
        <f t="shared" si="7"/>
        <v>4</v>
      </c>
      <c r="J227" s="146" t="s">
        <v>149</v>
      </c>
      <c r="K227" s="146" t="s">
        <v>199</v>
      </c>
      <c r="L227" s="133"/>
    </row>
    <row r="228" spans="1:12" ht="25" customHeight="1" x14ac:dyDescent="0.35">
      <c r="A228" s="133" t="s">
        <v>151</v>
      </c>
      <c r="B228" s="143">
        <v>27490269</v>
      </c>
      <c r="C228" s="135" t="s">
        <v>419</v>
      </c>
      <c r="D228" s="144">
        <v>44956</v>
      </c>
      <c r="E228" s="136"/>
      <c r="F228" s="144">
        <v>35724</v>
      </c>
      <c r="G228" s="143" t="s">
        <v>185</v>
      </c>
      <c r="H228" s="145">
        <f t="shared" si="6"/>
        <v>2</v>
      </c>
      <c r="I228" s="145">
        <f t="shared" si="7"/>
        <v>4</v>
      </c>
      <c r="J228" s="146" t="s">
        <v>149</v>
      </c>
      <c r="K228" s="146" t="s">
        <v>199</v>
      </c>
      <c r="L228" s="133"/>
    </row>
    <row r="229" spans="1:12" ht="72" customHeight="1" thickBot="1" x14ac:dyDescent="0.55000000000000004">
      <c r="A229" s="88"/>
      <c r="B229" s="89" t="s">
        <v>170</v>
      </c>
      <c r="C229" s="90">
        <f>COUNTIF(B10:B228,"&gt;0")</f>
        <v>219</v>
      </c>
      <c r="D229" s="88"/>
      <c r="E229" s="88"/>
      <c r="F229" s="88"/>
      <c r="G229" s="88"/>
      <c r="H229" s="98"/>
      <c r="I229" s="98"/>
      <c r="J229" s="108"/>
      <c r="K229" s="88"/>
      <c r="L229" s="88"/>
    </row>
  </sheetData>
  <autoFilter ref="A7:FK229" xr:uid="{00000000-0009-0000-0000-000004000000}"/>
  <mergeCells count="5">
    <mergeCell ref="H6:I6"/>
    <mergeCell ref="A4:I4"/>
    <mergeCell ref="A5:I5"/>
    <mergeCell ref="J5:L5"/>
    <mergeCell ref="A3:I3"/>
  </mergeCells>
  <dataValidations xWindow="227" yWindow="586" count="2">
    <dataValidation operator="equal" allowBlank="1" showInputMessage="1" showErrorMessage="1" promptTitle="Fecha Inicio de Contrato" prompt="Registro Indispensable para el cálculo del Bono de Fin de Año del Personal Contratado" sqref="E8:E9" xr:uid="{00000000-0002-0000-0400-000000000000}">
      <formula1>0</formula1>
      <formula2>0</formula2>
    </dataValidation>
    <dataValidation operator="equal" allowBlank="1" showInputMessage="1" showErrorMessage="1" promptTitle="Fecha Inicio de Contrato" prompt="Registro Indispensable para el cálculo del Bono de Fin de Año" sqref="E10:E228" xr:uid="{00000000-0002-0000-0400-000001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T13"/>
  <sheetViews>
    <sheetView topLeftCell="A4" zoomScale="80" zoomScaleNormal="80" workbookViewId="0">
      <selection activeCell="A9" sqref="A9:L9"/>
    </sheetView>
  </sheetViews>
  <sheetFormatPr baseColWidth="10" defaultColWidth="9.1796875" defaultRowHeight="14.5" x14ac:dyDescent="0.35"/>
  <cols>
    <col min="1" max="1" width="9.1796875" style="62"/>
    <col min="2" max="2" width="17" style="62" customWidth="1"/>
    <col min="3" max="3" width="36" style="62" customWidth="1"/>
    <col min="4" max="4" width="12" style="62" bestFit="1" customWidth="1"/>
    <col min="5" max="5" width="16.453125" style="62" customWidth="1"/>
    <col min="6" max="7" width="12" style="62" bestFit="1" customWidth="1"/>
    <col min="8" max="8" width="15.1796875" style="87" bestFit="1" customWidth="1"/>
    <col min="9" max="9" width="9.1796875" style="87"/>
    <col min="10" max="10" width="30.81640625" style="109" customWidth="1"/>
    <col min="11" max="11" width="20.1796875" style="62" bestFit="1" customWidth="1"/>
    <col min="12" max="12" width="26" style="62" bestFit="1" customWidth="1"/>
    <col min="13" max="167" width="9.1796875" style="62"/>
    <col min="168" max="956" width="9.1796875" style="63"/>
  </cols>
  <sheetData>
    <row r="1" spans="1:955" ht="27" x14ac:dyDescent="0.45">
      <c r="A1" s="101" t="s">
        <v>179</v>
      </c>
      <c r="B1" s="65"/>
      <c r="C1" s="65"/>
      <c r="D1" s="65"/>
      <c r="E1" s="65"/>
      <c r="F1" s="64"/>
      <c r="G1" s="64"/>
      <c r="H1" s="86"/>
      <c r="I1" s="86"/>
      <c r="J1" s="104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5" ht="27.5" thickBot="1" x14ac:dyDescent="0.75">
      <c r="A2" s="101" t="s">
        <v>180</v>
      </c>
      <c r="B2" s="64"/>
      <c r="C2" s="66"/>
      <c r="D2" s="64"/>
      <c r="E2" s="64"/>
      <c r="F2" s="64"/>
      <c r="G2" s="64"/>
      <c r="H2" s="86"/>
      <c r="I2" s="86"/>
      <c r="J2" s="104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5" ht="45" customHeight="1" x14ac:dyDescent="0.45">
      <c r="A3" s="195"/>
      <c r="B3" s="195"/>
      <c r="C3" s="195"/>
      <c r="D3" s="195"/>
      <c r="E3" s="195"/>
      <c r="F3" s="195"/>
      <c r="G3" s="195"/>
      <c r="H3" s="195"/>
      <c r="I3" s="195"/>
      <c r="J3" s="104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5" ht="35.25" customHeight="1" x14ac:dyDescent="0.45">
      <c r="A4" s="192" t="s">
        <v>187</v>
      </c>
      <c r="B4" s="192"/>
      <c r="C4" s="192"/>
      <c r="D4" s="192"/>
      <c r="E4" s="192"/>
      <c r="F4" s="192"/>
      <c r="G4" s="192"/>
      <c r="H4" s="192"/>
      <c r="I4" s="192"/>
      <c r="J4" s="104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5" s="68" customFormat="1" ht="69.75" customHeight="1" x14ac:dyDescent="0.5">
      <c r="A5" s="193" t="s">
        <v>153</v>
      </c>
      <c r="B5" s="193"/>
      <c r="C5" s="193"/>
      <c r="D5" s="193"/>
      <c r="E5" s="193"/>
      <c r="F5" s="193"/>
      <c r="G5" s="193"/>
      <c r="H5" s="193"/>
      <c r="I5" s="193"/>
      <c r="J5" s="194" t="s">
        <v>197</v>
      </c>
      <c r="K5" s="194"/>
      <c r="L5" s="194"/>
    </row>
    <row r="6" spans="1:955" s="72" customFormat="1" ht="26" x14ac:dyDescent="0.35">
      <c r="A6" s="69" t="s">
        <v>154</v>
      </c>
      <c r="B6" s="69" t="s">
        <v>155</v>
      </c>
      <c r="C6" s="69" t="s">
        <v>156</v>
      </c>
      <c r="D6" s="69" t="s">
        <v>157</v>
      </c>
      <c r="E6" s="69" t="s">
        <v>158</v>
      </c>
      <c r="F6" s="69" t="s">
        <v>159</v>
      </c>
      <c r="G6" s="69" t="s">
        <v>160</v>
      </c>
      <c r="H6" s="191" t="s">
        <v>161</v>
      </c>
      <c r="I6" s="191"/>
      <c r="J6" s="105" t="s">
        <v>162</v>
      </c>
      <c r="K6" s="70" t="s">
        <v>163</v>
      </c>
      <c r="L6" s="71" t="s">
        <v>164</v>
      </c>
    </row>
    <row r="7" spans="1:955" ht="171.75" customHeight="1" x14ac:dyDescent="0.35">
      <c r="A7" s="73" t="s">
        <v>165</v>
      </c>
      <c r="B7" s="73" t="s">
        <v>166</v>
      </c>
      <c r="C7" s="73" t="s">
        <v>167</v>
      </c>
      <c r="D7" s="73" t="s">
        <v>168</v>
      </c>
      <c r="E7" s="73" t="s">
        <v>169</v>
      </c>
      <c r="F7" s="73" t="s">
        <v>168</v>
      </c>
      <c r="G7" s="73" t="s">
        <v>181</v>
      </c>
      <c r="H7" s="95" t="s">
        <v>190</v>
      </c>
      <c r="I7" s="95" t="s">
        <v>191</v>
      </c>
      <c r="J7" s="106" t="s">
        <v>182</v>
      </c>
      <c r="K7" s="73" t="s">
        <v>183</v>
      </c>
      <c r="L7" s="74" t="s">
        <v>196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5" ht="18.399999999999999" customHeight="1" x14ac:dyDescent="0.35">
      <c r="A8" s="75"/>
      <c r="B8" s="76">
        <v>44444</v>
      </c>
      <c r="C8" s="77" t="s">
        <v>188</v>
      </c>
      <c r="D8" s="78"/>
      <c r="E8" s="78">
        <v>44927</v>
      </c>
      <c r="F8" s="78">
        <v>24405</v>
      </c>
      <c r="G8" s="79" t="s">
        <v>185</v>
      </c>
      <c r="H8" s="96">
        <f>IF(E8&gt;0,INT(DAYS360(E8,"30/06/2025")/360),"")</f>
        <v>2</v>
      </c>
      <c r="I8" s="97">
        <f>IF(E8&gt;0,INT((DAYS360(E8,"30/06/2025")/360-H8)*10),"")</f>
        <v>4</v>
      </c>
      <c r="J8" s="110" t="s">
        <v>149</v>
      </c>
      <c r="K8" s="80" t="s">
        <v>148</v>
      </c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</row>
    <row r="9" spans="1:955" ht="18.399999999999999" customHeight="1" x14ac:dyDescent="0.35">
      <c r="A9" s="163"/>
      <c r="B9" s="164"/>
      <c r="C9" s="165"/>
      <c r="D9" s="166"/>
      <c r="E9" s="166"/>
      <c r="F9" s="166"/>
      <c r="G9" s="167"/>
      <c r="H9" s="168"/>
      <c r="I9" s="169"/>
      <c r="J9" s="170"/>
      <c r="K9" s="171"/>
      <c r="L9" s="17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</row>
    <row r="10" spans="1:955" ht="25" customHeight="1" x14ac:dyDescent="0.35">
      <c r="A10" s="133" t="s">
        <v>151</v>
      </c>
      <c r="B10" s="134">
        <v>4668596</v>
      </c>
      <c r="C10" s="135" t="s">
        <v>421</v>
      </c>
      <c r="D10" s="144">
        <v>41288</v>
      </c>
      <c r="E10" s="136"/>
      <c r="F10" s="144">
        <v>18744</v>
      </c>
      <c r="G10" s="138" t="s">
        <v>189</v>
      </c>
      <c r="H10" s="156">
        <f t="shared" ref="H10:H12" si="0">IF(D10&gt;0,INT(DAYS360(D10,"31/10/2024")/360),"")</f>
        <v>11</v>
      </c>
      <c r="I10" s="156">
        <f t="shared" ref="I10:I12" si="1">IF(D10&gt;0,INT((DAYS360(D10,"31/10/2024")/360-H10)*10),"")</f>
        <v>7</v>
      </c>
      <c r="J10" s="134" t="s">
        <v>149</v>
      </c>
      <c r="K10" s="146" t="s">
        <v>199</v>
      </c>
      <c r="L10" s="133"/>
    </row>
    <row r="11" spans="1:955" ht="25" customHeight="1" x14ac:dyDescent="0.35">
      <c r="A11" s="133" t="s">
        <v>151</v>
      </c>
      <c r="B11" s="134">
        <v>7477120</v>
      </c>
      <c r="C11" s="135" t="s">
        <v>422</v>
      </c>
      <c r="D11" s="144">
        <v>44682</v>
      </c>
      <c r="E11" s="136"/>
      <c r="F11" s="144">
        <v>21712</v>
      </c>
      <c r="G11" s="138" t="s">
        <v>189</v>
      </c>
      <c r="H11" s="156">
        <f t="shared" si="0"/>
        <v>2</v>
      </c>
      <c r="I11" s="156">
        <f t="shared" si="1"/>
        <v>5</v>
      </c>
      <c r="J11" s="134" t="s">
        <v>149</v>
      </c>
      <c r="K11" s="146" t="s">
        <v>199</v>
      </c>
      <c r="L11" s="133"/>
    </row>
    <row r="12" spans="1:955" ht="25" customHeight="1" x14ac:dyDescent="0.35">
      <c r="A12" s="133" t="s">
        <v>151</v>
      </c>
      <c r="B12" s="134">
        <v>8168808</v>
      </c>
      <c r="C12" s="135" t="s">
        <v>423</v>
      </c>
      <c r="D12" s="144">
        <v>43160</v>
      </c>
      <c r="E12" s="136"/>
      <c r="F12" s="144">
        <v>22979</v>
      </c>
      <c r="G12" s="138" t="s">
        <v>189</v>
      </c>
      <c r="H12" s="156">
        <f t="shared" si="0"/>
        <v>6</v>
      </c>
      <c r="I12" s="156">
        <f t="shared" si="1"/>
        <v>6</v>
      </c>
      <c r="J12" s="134" t="s">
        <v>149</v>
      </c>
      <c r="K12" s="146" t="s">
        <v>199</v>
      </c>
      <c r="L12" s="133"/>
    </row>
    <row r="13" spans="1:955" ht="42" customHeight="1" thickBot="1" x14ac:dyDescent="0.55000000000000004">
      <c r="A13" s="88"/>
      <c r="B13" s="89" t="s">
        <v>170</v>
      </c>
      <c r="C13" s="90">
        <f>COUNTIF(B10:B12,"&gt;0")</f>
        <v>3</v>
      </c>
      <c r="D13" s="88"/>
      <c r="E13" s="88"/>
      <c r="F13" s="88"/>
      <c r="G13" s="88"/>
      <c r="H13" s="98"/>
      <c r="I13" s="98"/>
      <c r="J13" s="108"/>
      <c r="K13" s="88"/>
      <c r="L13" s="88"/>
    </row>
  </sheetData>
  <autoFilter ref="A7:IA489" xr:uid="{00000000-0009-0000-0000-000005000000}"/>
  <mergeCells count="5">
    <mergeCell ref="A4:I4"/>
    <mergeCell ref="A5:I5"/>
    <mergeCell ref="J5:L5"/>
    <mergeCell ref="H6:I6"/>
    <mergeCell ref="A3:I3"/>
  </mergeCells>
  <dataValidations count="2">
    <dataValidation operator="equal" allowBlank="1" showInputMessage="1" showErrorMessage="1" promptTitle="Fecha Inicio de Contrato" prompt="Registro Indispensable para el cálculo del Bono de Fin de Año del Personal Contratado" sqref="E8:E9" xr:uid="{00000000-0002-0000-0500-000000000000}">
      <formula1>0</formula1>
      <formula2>0</formula2>
    </dataValidation>
    <dataValidation operator="equal" allowBlank="1" showInputMessage="1" showErrorMessage="1" promptTitle="Fecha Inicio de Contrato" prompt="Registro Indispensable para el cálculo del Bono de Fin de Año" sqref="E10:E12" xr:uid="{00000000-0002-0000-0500-000001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paperSize="9" firstPageNumber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P116"/>
  <sheetViews>
    <sheetView zoomScale="80" zoomScaleNormal="80" workbookViewId="0">
      <selection activeCell="A9" sqref="A9:M9"/>
    </sheetView>
  </sheetViews>
  <sheetFormatPr baseColWidth="10" defaultColWidth="9.1796875" defaultRowHeight="14.5" x14ac:dyDescent="0.35"/>
  <cols>
    <col min="1" max="1" width="13.26953125" style="83"/>
    <col min="2" max="2" width="15.54296875" style="83" customWidth="1"/>
    <col min="3" max="3" width="36.453125" style="83"/>
    <col min="4" max="5" width="13" style="83"/>
    <col min="6" max="6" width="13.1796875" style="83"/>
    <col min="7" max="7" width="18.7265625" style="83"/>
    <col min="8" max="8" width="13.453125" style="81" customWidth="1"/>
    <col min="9" max="9" width="12.81640625" style="81"/>
    <col min="10" max="10" width="20.1796875" style="83"/>
    <col min="11" max="11" width="24.81640625" style="83"/>
    <col min="12" max="12" width="26.26953125" style="83"/>
    <col min="13" max="13" width="15.7265625" style="83"/>
    <col min="14" max="952" width="10.453125" style="83"/>
  </cols>
  <sheetData>
    <row r="1" spans="1:952" ht="32.25" customHeight="1" x14ac:dyDescent="0.45">
      <c r="A1" s="101" t="s">
        <v>179</v>
      </c>
      <c r="B1" s="65"/>
      <c r="C1" s="65"/>
      <c r="D1" s="65"/>
      <c r="E1" s="65"/>
      <c r="F1" s="64"/>
      <c r="G1" s="64"/>
      <c r="H1" s="137"/>
      <c r="I1" s="137"/>
      <c r="J1" s="64"/>
      <c r="K1" s="86"/>
      <c r="L1" s="64"/>
      <c r="M1" s="6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 s="63"/>
      <c r="AJH1"/>
      <c r="AJI1"/>
      <c r="AJJ1"/>
      <c r="AJK1"/>
      <c r="AJL1"/>
      <c r="AJM1"/>
      <c r="AJN1"/>
      <c r="AJO1"/>
      <c r="AJP1"/>
    </row>
    <row r="2" spans="1:952" ht="27.5" thickBot="1" x14ac:dyDescent="0.75">
      <c r="A2" s="101" t="s">
        <v>180</v>
      </c>
      <c r="B2" s="64"/>
      <c r="C2" s="66"/>
      <c r="D2" s="64"/>
      <c r="E2" s="64"/>
      <c r="F2" s="64"/>
      <c r="G2" s="64"/>
      <c r="H2" s="137"/>
      <c r="I2" s="137"/>
      <c r="J2" s="64"/>
      <c r="K2" s="86"/>
      <c r="L2" s="64"/>
      <c r="M2" s="64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 s="63"/>
      <c r="AJH2"/>
      <c r="AJI2"/>
      <c r="AJJ2"/>
      <c r="AJK2"/>
      <c r="AJL2"/>
      <c r="AJM2"/>
      <c r="AJN2"/>
      <c r="AJO2"/>
      <c r="AJP2"/>
    </row>
    <row r="3" spans="1:952" ht="45" customHeight="1" x14ac:dyDescent="0.4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67"/>
      <c r="L3" s="67"/>
      <c r="M3" s="6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</row>
    <row r="4" spans="1:952" s="84" customFormat="1" ht="27" customHeight="1" x14ac:dyDescent="0.35">
      <c r="A4" s="82" t="s">
        <v>171</v>
      </c>
      <c r="G4" s="85"/>
      <c r="H4" s="148"/>
      <c r="I4" s="148"/>
    </row>
    <row r="5" spans="1:952" ht="45" customHeight="1" x14ac:dyDescent="0.35">
      <c r="A5" s="197" t="s">
        <v>153</v>
      </c>
      <c r="B5" s="197"/>
      <c r="C5" s="197"/>
      <c r="D5" s="197"/>
      <c r="E5" s="197"/>
      <c r="F5" s="197"/>
      <c r="G5" s="197"/>
      <c r="H5" s="197"/>
      <c r="I5" s="196" t="s">
        <v>178</v>
      </c>
      <c r="J5" s="196"/>
      <c r="K5" s="196"/>
      <c r="L5" s="196"/>
      <c r="M5" s="196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</row>
    <row r="6" spans="1:952" ht="46" x14ac:dyDescent="0.35">
      <c r="A6" s="123" t="s">
        <v>154</v>
      </c>
      <c r="B6" s="123" t="s">
        <v>155</v>
      </c>
      <c r="C6" s="123" t="s">
        <v>156</v>
      </c>
      <c r="D6" s="123" t="s">
        <v>157</v>
      </c>
      <c r="E6" s="123" t="s">
        <v>159</v>
      </c>
      <c r="F6" s="123" t="s">
        <v>172</v>
      </c>
      <c r="G6" s="123" t="s">
        <v>173</v>
      </c>
      <c r="H6" s="132" t="s">
        <v>160</v>
      </c>
      <c r="I6" s="124" t="s">
        <v>174</v>
      </c>
      <c r="J6" s="124" t="s">
        <v>162</v>
      </c>
      <c r="K6" s="124" t="s">
        <v>163</v>
      </c>
      <c r="L6" s="124" t="s">
        <v>164</v>
      </c>
      <c r="M6" s="124" t="s">
        <v>175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</row>
    <row r="7" spans="1:952" ht="56.25" customHeight="1" x14ac:dyDescent="0.35">
      <c r="A7" s="125" t="s">
        <v>165</v>
      </c>
      <c r="B7" s="125" t="s">
        <v>166</v>
      </c>
      <c r="C7" s="125" t="s">
        <v>167</v>
      </c>
      <c r="D7" s="125" t="s">
        <v>168</v>
      </c>
      <c r="E7" s="125" t="s">
        <v>168</v>
      </c>
      <c r="F7" s="125" t="s">
        <v>168</v>
      </c>
      <c r="G7" s="125" t="s">
        <v>176</v>
      </c>
      <c r="H7" s="125" t="s">
        <v>181</v>
      </c>
      <c r="I7" s="125" t="s">
        <v>195</v>
      </c>
      <c r="J7" s="126" t="s">
        <v>182</v>
      </c>
      <c r="K7" s="126" t="s">
        <v>183</v>
      </c>
      <c r="L7" s="126" t="s">
        <v>196</v>
      </c>
      <c r="M7" s="125" t="s">
        <v>177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</row>
    <row r="8" spans="1:952" s="114" customFormat="1" ht="15.75" customHeight="1" x14ac:dyDescent="0.3">
      <c r="A8" s="127" t="s">
        <v>151</v>
      </c>
      <c r="B8" s="128">
        <v>2222</v>
      </c>
      <c r="C8" s="129" t="s">
        <v>194</v>
      </c>
      <c r="D8" s="130">
        <v>29230</v>
      </c>
      <c r="E8" s="130">
        <v>21916</v>
      </c>
      <c r="F8" s="130">
        <v>38564</v>
      </c>
      <c r="G8" s="131">
        <f>IF(F8&gt;0,INT(YEARFRAC(F8,D8)),0)</f>
        <v>25</v>
      </c>
      <c r="H8" s="149" t="s">
        <v>189</v>
      </c>
      <c r="I8" s="150" t="s">
        <v>192</v>
      </c>
      <c r="J8" s="111" t="s">
        <v>193</v>
      </c>
      <c r="K8" s="111" t="s">
        <v>148</v>
      </c>
      <c r="L8" s="112"/>
      <c r="M8" s="113">
        <v>1</v>
      </c>
    </row>
    <row r="9" spans="1:952" ht="15.5" x14ac:dyDescent="0.35">
      <c r="A9" s="172"/>
      <c r="B9" s="173"/>
      <c r="C9" s="174"/>
      <c r="D9" s="175"/>
      <c r="E9" s="175"/>
      <c r="F9" s="175"/>
      <c r="G9" s="163">
        <f>IF(F9&gt;0,INT(YEARFRAC(F9,D9)),0)</f>
        <v>0</v>
      </c>
      <c r="H9" s="171"/>
      <c r="I9" s="176"/>
      <c r="J9" s="177"/>
      <c r="K9" s="177"/>
      <c r="L9" s="178"/>
      <c r="M9" s="17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</row>
    <row r="10" spans="1:952" ht="25" customHeight="1" x14ac:dyDescent="0.35">
      <c r="A10" s="139" t="s">
        <v>151</v>
      </c>
      <c r="B10" s="134">
        <v>622610</v>
      </c>
      <c r="C10" s="140" t="s">
        <v>424</v>
      </c>
      <c r="D10" s="136">
        <v>24016</v>
      </c>
      <c r="E10" s="136">
        <v>11935</v>
      </c>
      <c r="F10" s="136">
        <v>29746</v>
      </c>
      <c r="G10" s="153">
        <f t="shared" ref="G10:G14" si="0">IF(F10&gt;0,INT(YEARFRAC(F10,D10)),0)</f>
        <v>15</v>
      </c>
      <c r="H10" s="143" t="s">
        <v>189</v>
      </c>
      <c r="I10" s="141" t="s">
        <v>192</v>
      </c>
      <c r="J10" s="134" t="s">
        <v>425</v>
      </c>
      <c r="K10" s="134" t="s">
        <v>202</v>
      </c>
      <c r="L10" s="147"/>
      <c r="M10" s="142">
        <v>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</row>
    <row r="11" spans="1:952" ht="25" customHeight="1" x14ac:dyDescent="0.35">
      <c r="A11" s="139" t="s">
        <v>151</v>
      </c>
      <c r="B11" s="134">
        <v>1270252</v>
      </c>
      <c r="C11" s="140" t="s">
        <v>426</v>
      </c>
      <c r="D11" s="136">
        <v>23285</v>
      </c>
      <c r="E11" s="136">
        <v>13878</v>
      </c>
      <c r="F11" s="136">
        <v>30317</v>
      </c>
      <c r="G11" s="153">
        <f t="shared" si="0"/>
        <v>19</v>
      </c>
      <c r="H11" s="143" t="s">
        <v>185</v>
      </c>
      <c r="I11" s="141" t="s">
        <v>192</v>
      </c>
      <c r="J11" s="134" t="s">
        <v>150</v>
      </c>
      <c r="K11" s="134" t="s">
        <v>202</v>
      </c>
      <c r="L11" s="147"/>
      <c r="M11" s="142">
        <v>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</row>
    <row r="12" spans="1:952" ht="25" customHeight="1" x14ac:dyDescent="0.35">
      <c r="A12" s="139" t="s">
        <v>151</v>
      </c>
      <c r="B12" s="134">
        <v>1361971</v>
      </c>
      <c r="C12" s="140" t="s">
        <v>427</v>
      </c>
      <c r="D12" s="136">
        <v>30941</v>
      </c>
      <c r="E12" s="136">
        <v>14403</v>
      </c>
      <c r="F12" s="136">
        <v>35034</v>
      </c>
      <c r="G12" s="153">
        <f t="shared" si="0"/>
        <v>11</v>
      </c>
      <c r="H12" s="143" t="s">
        <v>185</v>
      </c>
      <c r="I12" s="141" t="s">
        <v>192</v>
      </c>
      <c r="J12" s="134" t="s">
        <v>204</v>
      </c>
      <c r="K12" s="134" t="s">
        <v>202</v>
      </c>
      <c r="L12" s="147"/>
      <c r="M12" s="142">
        <v>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</row>
    <row r="13" spans="1:952" ht="25" customHeight="1" x14ac:dyDescent="0.35">
      <c r="A13" s="139" t="s">
        <v>151</v>
      </c>
      <c r="B13" s="134">
        <v>1442494</v>
      </c>
      <c r="C13" s="140" t="s">
        <v>428</v>
      </c>
      <c r="D13" s="136">
        <v>22920</v>
      </c>
      <c r="E13" s="136">
        <v>12395</v>
      </c>
      <c r="F13" s="136">
        <v>30590</v>
      </c>
      <c r="G13" s="153">
        <f t="shared" si="0"/>
        <v>21</v>
      </c>
      <c r="H13" s="143" t="s">
        <v>189</v>
      </c>
      <c r="I13" s="141" t="s">
        <v>192</v>
      </c>
      <c r="J13" s="134" t="s">
        <v>150</v>
      </c>
      <c r="K13" s="134" t="s">
        <v>202</v>
      </c>
      <c r="L13" s="147"/>
      <c r="M13" s="142">
        <v>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</row>
    <row r="14" spans="1:952" ht="25" customHeight="1" x14ac:dyDescent="0.35">
      <c r="A14" s="139" t="s">
        <v>151</v>
      </c>
      <c r="B14" s="134">
        <v>1561339</v>
      </c>
      <c r="C14" s="140" t="s">
        <v>429</v>
      </c>
      <c r="D14" s="136">
        <v>24685</v>
      </c>
      <c r="E14" s="136">
        <v>14917</v>
      </c>
      <c r="F14" s="136">
        <v>34182</v>
      </c>
      <c r="G14" s="153">
        <f t="shared" si="0"/>
        <v>26</v>
      </c>
      <c r="H14" s="143" t="s">
        <v>185</v>
      </c>
      <c r="I14" s="141" t="s">
        <v>192</v>
      </c>
      <c r="J14" s="134" t="s">
        <v>150</v>
      </c>
      <c r="K14" s="134" t="s">
        <v>202</v>
      </c>
      <c r="L14" s="147"/>
      <c r="M14" s="142">
        <v>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</row>
    <row r="15" spans="1:952" ht="25" customHeight="1" x14ac:dyDescent="0.35">
      <c r="A15" s="139" t="s">
        <v>151</v>
      </c>
      <c r="B15" s="134">
        <v>1578457</v>
      </c>
      <c r="C15" s="140" t="s">
        <v>430</v>
      </c>
      <c r="D15" s="136">
        <v>35704</v>
      </c>
      <c r="E15" s="136">
        <v>17293</v>
      </c>
      <c r="F15" s="136">
        <v>41641</v>
      </c>
      <c r="G15" s="141">
        <f t="shared" ref="G15:G74" si="1">IF(F15&gt;0,INT(YEARFRAC(F15,D15)),0)</f>
        <v>16</v>
      </c>
      <c r="H15" s="143" t="s">
        <v>189</v>
      </c>
      <c r="I15" s="141" t="s">
        <v>192</v>
      </c>
      <c r="J15" s="134" t="s">
        <v>204</v>
      </c>
      <c r="K15" s="134" t="s">
        <v>202</v>
      </c>
      <c r="L15" s="147"/>
      <c r="M15" s="142">
        <v>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</row>
    <row r="16" spans="1:952" ht="25" customHeight="1" x14ac:dyDescent="0.35">
      <c r="A16" s="139" t="s">
        <v>151</v>
      </c>
      <c r="B16" s="134">
        <v>1789226</v>
      </c>
      <c r="C16" s="140" t="s">
        <v>431</v>
      </c>
      <c r="D16" s="136">
        <v>31444</v>
      </c>
      <c r="E16" s="136">
        <v>14699</v>
      </c>
      <c r="F16" s="136">
        <v>36739</v>
      </c>
      <c r="G16" s="141">
        <f t="shared" si="1"/>
        <v>14</v>
      </c>
      <c r="H16" s="143" t="s">
        <v>185</v>
      </c>
      <c r="I16" s="141" t="s">
        <v>192</v>
      </c>
      <c r="J16" s="134" t="s">
        <v>201</v>
      </c>
      <c r="K16" s="134" t="s">
        <v>202</v>
      </c>
      <c r="L16" s="147"/>
      <c r="M16" s="142">
        <v>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</row>
    <row r="17" spans="1:951" ht="25" customHeight="1" x14ac:dyDescent="0.35">
      <c r="A17" s="139" t="s">
        <v>151</v>
      </c>
      <c r="B17" s="134">
        <v>1871277</v>
      </c>
      <c r="C17" s="140" t="s">
        <v>432</v>
      </c>
      <c r="D17" s="136">
        <v>28871</v>
      </c>
      <c r="E17" s="136">
        <v>13548</v>
      </c>
      <c r="F17" s="136">
        <v>34669</v>
      </c>
      <c r="G17" s="141">
        <f t="shared" si="1"/>
        <v>15</v>
      </c>
      <c r="H17" s="143" t="s">
        <v>185</v>
      </c>
      <c r="I17" s="141" t="s">
        <v>192</v>
      </c>
      <c r="J17" s="134" t="s">
        <v>204</v>
      </c>
      <c r="K17" s="134" t="s">
        <v>202</v>
      </c>
      <c r="L17" s="147"/>
      <c r="M17" s="142">
        <v>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</row>
    <row r="18" spans="1:951" ht="25" customHeight="1" x14ac:dyDescent="0.35">
      <c r="A18" s="139" t="s">
        <v>151</v>
      </c>
      <c r="B18" s="134">
        <v>1949879</v>
      </c>
      <c r="C18" s="140" t="s">
        <v>433</v>
      </c>
      <c r="D18" s="136">
        <v>24108</v>
      </c>
      <c r="E18" s="136">
        <v>14239</v>
      </c>
      <c r="F18" s="136">
        <v>32097</v>
      </c>
      <c r="G18" s="141">
        <f t="shared" si="1"/>
        <v>21</v>
      </c>
      <c r="H18" s="143" t="s">
        <v>185</v>
      </c>
      <c r="I18" s="141" t="s">
        <v>192</v>
      </c>
      <c r="J18" s="134" t="s">
        <v>201</v>
      </c>
      <c r="K18" s="134" t="s">
        <v>202</v>
      </c>
      <c r="L18" s="147"/>
      <c r="M18" s="142">
        <v>1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</row>
    <row r="19" spans="1:951" ht="25" customHeight="1" x14ac:dyDescent="0.35">
      <c r="A19" s="139" t="s">
        <v>151</v>
      </c>
      <c r="B19" s="134">
        <v>2215190</v>
      </c>
      <c r="C19" s="140" t="s">
        <v>434</v>
      </c>
      <c r="D19" s="136">
        <v>27530</v>
      </c>
      <c r="E19" s="136">
        <v>15384</v>
      </c>
      <c r="F19" s="136">
        <v>34182</v>
      </c>
      <c r="G19" s="141">
        <f t="shared" si="1"/>
        <v>18</v>
      </c>
      <c r="H19" s="143" t="s">
        <v>185</v>
      </c>
      <c r="I19" s="141" t="s">
        <v>192</v>
      </c>
      <c r="J19" s="134" t="s">
        <v>150</v>
      </c>
      <c r="K19" s="134" t="s">
        <v>202</v>
      </c>
      <c r="L19" s="147"/>
      <c r="M19" s="142">
        <v>1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</row>
    <row r="20" spans="1:951" ht="25" customHeight="1" x14ac:dyDescent="0.35">
      <c r="A20" s="139" t="s">
        <v>151</v>
      </c>
      <c r="B20" s="134">
        <v>2334928</v>
      </c>
      <c r="C20" s="140" t="s">
        <v>435</v>
      </c>
      <c r="D20" s="136">
        <v>28126</v>
      </c>
      <c r="E20" s="136">
        <v>15388</v>
      </c>
      <c r="F20" s="136">
        <v>34699</v>
      </c>
      <c r="G20" s="141">
        <f t="shared" si="1"/>
        <v>18</v>
      </c>
      <c r="H20" s="143" t="s">
        <v>185</v>
      </c>
      <c r="I20" s="141" t="s">
        <v>192</v>
      </c>
      <c r="J20" s="134" t="s">
        <v>204</v>
      </c>
      <c r="K20" s="134" t="s">
        <v>202</v>
      </c>
      <c r="L20" s="147"/>
      <c r="M20" s="142">
        <v>1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</row>
    <row r="21" spans="1:951" ht="25" customHeight="1" x14ac:dyDescent="0.35">
      <c r="A21" s="139" t="s">
        <v>151</v>
      </c>
      <c r="B21" s="134">
        <v>2520359</v>
      </c>
      <c r="C21" s="140" t="s">
        <v>436</v>
      </c>
      <c r="D21" s="136">
        <v>33285</v>
      </c>
      <c r="E21" s="136">
        <v>19051</v>
      </c>
      <c r="F21" s="136">
        <v>39783</v>
      </c>
      <c r="G21" s="141">
        <f t="shared" si="1"/>
        <v>17</v>
      </c>
      <c r="H21" s="143" t="s">
        <v>185</v>
      </c>
      <c r="I21" s="141" t="s">
        <v>192</v>
      </c>
      <c r="J21" s="134" t="s">
        <v>150</v>
      </c>
      <c r="K21" s="134" t="s">
        <v>202</v>
      </c>
      <c r="L21" s="147"/>
      <c r="M21" s="142">
        <v>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</row>
    <row r="22" spans="1:951" ht="25" customHeight="1" x14ac:dyDescent="0.35">
      <c r="A22" s="139" t="s">
        <v>151</v>
      </c>
      <c r="B22" s="134">
        <v>2522337</v>
      </c>
      <c r="C22" s="140" t="s">
        <v>437</v>
      </c>
      <c r="D22" s="136">
        <v>27402</v>
      </c>
      <c r="E22" s="136">
        <v>19668</v>
      </c>
      <c r="F22" s="136">
        <v>36739</v>
      </c>
      <c r="G22" s="141">
        <f t="shared" si="1"/>
        <v>25</v>
      </c>
      <c r="H22" s="143" t="s">
        <v>189</v>
      </c>
      <c r="I22" s="141" t="s">
        <v>192</v>
      </c>
      <c r="J22" s="134" t="s">
        <v>150</v>
      </c>
      <c r="K22" s="134" t="s">
        <v>202</v>
      </c>
      <c r="L22" s="147"/>
      <c r="M22" s="142">
        <v>1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</row>
    <row r="23" spans="1:951" ht="25" customHeight="1" x14ac:dyDescent="0.35">
      <c r="A23" s="139" t="s">
        <v>151</v>
      </c>
      <c r="B23" s="134">
        <v>2523525</v>
      </c>
      <c r="C23" s="140" t="s">
        <v>438</v>
      </c>
      <c r="D23" s="136">
        <v>28126</v>
      </c>
      <c r="E23" s="136">
        <v>22885</v>
      </c>
      <c r="F23" s="136">
        <v>36861</v>
      </c>
      <c r="G23" s="141">
        <f t="shared" si="1"/>
        <v>23</v>
      </c>
      <c r="H23" s="143" t="s">
        <v>189</v>
      </c>
      <c r="I23" s="141" t="s">
        <v>192</v>
      </c>
      <c r="J23" s="134" t="s">
        <v>204</v>
      </c>
      <c r="K23" s="134" t="s">
        <v>202</v>
      </c>
      <c r="L23" s="147"/>
      <c r="M23" s="142">
        <v>1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</row>
    <row r="24" spans="1:951" ht="25" customHeight="1" x14ac:dyDescent="0.35">
      <c r="A24" s="139" t="s">
        <v>151</v>
      </c>
      <c r="B24" s="134">
        <v>2618517</v>
      </c>
      <c r="C24" s="140" t="s">
        <v>439</v>
      </c>
      <c r="D24" s="136">
        <v>30363</v>
      </c>
      <c r="E24" s="136">
        <v>15490</v>
      </c>
      <c r="F24" s="136">
        <v>37803</v>
      </c>
      <c r="G24" s="141">
        <f t="shared" si="1"/>
        <v>20</v>
      </c>
      <c r="H24" s="143" t="s">
        <v>189</v>
      </c>
      <c r="I24" s="141" t="s">
        <v>192</v>
      </c>
      <c r="J24" s="134" t="s">
        <v>150</v>
      </c>
      <c r="K24" s="134" t="s">
        <v>202</v>
      </c>
      <c r="L24" s="147"/>
      <c r="M24" s="142">
        <v>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</row>
    <row r="25" spans="1:951" ht="25" customHeight="1" x14ac:dyDescent="0.35">
      <c r="A25" s="139" t="s">
        <v>151</v>
      </c>
      <c r="B25" s="134">
        <v>2669937</v>
      </c>
      <c r="C25" s="140" t="s">
        <v>440</v>
      </c>
      <c r="D25" s="136">
        <v>27881</v>
      </c>
      <c r="E25" s="136">
        <v>15351</v>
      </c>
      <c r="F25" s="136">
        <v>34182</v>
      </c>
      <c r="G25" s="141">
        <f t="shared" si="1"/>
        <v>17</v>
      </c>
      <c r="H25" s="143" t="s">
        <v>189</v>
      </c>
      <c r="I25" s="141" t="s">
        <v>192</v>
      </c>
      <c r="J25" s="134" t="s">
        <v>150</v>
      </c>
      <c r="K25" s="134" t="s">
        <v>202</v>
      </c>
      <c r="L25" s="147"/>
      <c r="M25" s="142">
        <v>1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</row>
    <row r="26" spans="1:951" ht="25" customHeight="1" x14ac:dyDescent="0.35">
      <c r="A26" s="139" t="s">
        <v>151</v>
      </c>
      <c r="B26" s="134">
        <v>2673376</v>
      </c>
      <c r="C26" s="140" t="s">
        <v>441</v>
      </c>
      <c r="D26" s="136">
        <v>31898</v>
      </c>
      <c r="E26" s="136">
        <v>16196</v>
      </c>
      <c r="F26" s="136">
        <v>34669</v>
      </c>
      <c r="G26" s="141">
        <f t="shared" si="1"/>
        <v>7</v>
      </c>
      <c r="H26" s="143" t="s">
        <v>189</v>
      </c>
      <c r="I26" s="141" t="s">
        <v>192</v>
      </c>
      <c r="J26" s="134" t="s">
        <v>204</v>
      </c>
      <c r="K26" s="134" t="s">
        <v>202</v>
      </c>
      <c r="L26" s="147"/>
      <c r="M26" s="142">
        <v>1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</row>
    <row r="27" spans="1:951" ht="25" customHeight="1" x14ac:dyDescent="0.35">
      <c r="A27" s="139" t="s">
        <v>151</v>
      </c>
      <c r="B27" s="134">
        <v>2689703</v>
      </c>
      <c r="C27" s="140" t="s">
        <v>442</v>
      </c>
      <c r="D27" s="136">
        <v>28185</v>
      </c>
      <c r="E27" s="136">
        <v>16106</v>
      </c>
      <c r="F27" s="136">
        <v>36872</v>
      </c>
      <c r="G27" s="141">
        <f t="shared" si="1"/>
        <v>23</v>
      </c>
      <c r="H27" s="143" t="s">
        <v>185</v>
      </c>
      <c r="I27" s="141" t="s">
        <v>192</v>
      </c>
      <c r="J27" s="134" t="s">
        <v>150</v>
      </c>
      <c r="K27" s="134" t="s">
        <v>202</v>
      </c>
      <c r="L27" s="147"/>
      <c r="M27" s="142">
        <v>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</row>
    <row r="28" spans="1:951" ht="25" customHeight="1" x14ac:dyDescent="0.35">
      <c r="A28" s="139" t="s">
        <v>151</v>
      </c>
      <c r="B28" s="134">
        <v>2741967</v>
      </c>
      <c r="C28" s="140" t="s">
        <v>443</v>
      </c>
      <c r="D28" s="136">
        <v>28185</v>
      </c>
      <c r="E28" s="136">
        <v>15893</v>
      </c>
      <c r="F28" s="136">
        <v>34881</v>
      </c>
      <c r="G28" s="141">
        <f t="shared" si="1"/>
        <v>18</v>
      </c>
      <c r="H28" s="143" t="s">
        <v>189</v>
      </c>
      <c r="I28" s="141" t="s">
        <v>192</v>
      </c>
      <c r="J28" s="134" t="s">
        <v>201</v>
      </c>
      <c r="K28" s="134" t="s">
        <v>202</v>
      </c>
      <c r="L28" s="147"/>
      <c r="M28" s="142">
        <v>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</row>
    <row r="29" spans="1:951" ht="25" customHeight="1" x14ac:dyDescent="0.35">
      <c r="A29" s="139" t="s">
        <v>151</v>
      </c>
      <c r="B29" s="134">
        <v>2749520</v>
      </c>
      <c r="C29" s="140" t="s">
        <v>444</v>
      </c>
      <c r="D29" s="136">
        <v>31444</v>
      </c>
      <c r="E29" s="136">
        <v>18134</v>
      </c>
      <c r="F29" s="136">
        <v>39994</v>
      </c>
      <c r="G29" s="141">
        <f t="shared" si="1"/>
        <v>23</v>
      </c>
      <c r="H29" s="143" t="s">
        <v>185</v>
      </c>
      <c r="I29" s="141" t="s">
        <v>192</v>
      </c>
      <c r="J29" s="134" t="s">
        <v>150</v>
      </c>
      <c r="K29" s="134" t="s">
        <v>202</v>
      </c>
      <c r="L29" s="147"/>
      <c r="M29" s="142">
        <v>1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</row>
    <row r="30" spans="1:951" ht="25" customHeight="1" x14ac:dyDescent="0.35">
      <c r="A30" s="139" t="s">
        <v>151</v>
      </c>
      <c r="B30" s="134">
        <v>2761883</v>
      </c>
      <c r="C30" s="140" t="s">
        <v>445</v>
      </c>
      <c r="D30" s="136">
        <v>34731</v>
      </c>
      <c r="E30" s="136">
        <v>18599</v>
      </c>
      <c r="F30" s="136">
        <v>39388</v>
      </c>
      <c r="G30" s="141">
        <f t="shared" si="1"/>
        <v>12</v>
      </c>
      <c r="H30" s="143" t="s">
        <v>185</v>
      </c>
      <c r="I30" s="141" t="s">
        <v>192</v>
      </c>
      <c r="J30" s="134" t="s">
        <v>193</v>
      </c>
      <c r="K30" s="134" t="s">
        <v>202</v>
      </c>
      <c r="L30" s="147"/>
      <c r="M30" s="142">
        <v>1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</row>
    <row r="31" spans="1:951" ht="25" customHeight="1" x14ac:dyDescent="0.35">
      <c r="A31" s="139" t="s">
        <v>151</v>
      </c>
      <c r="B31" s="134">
        <v>2864111</v>
      </c>
      <c r="C31" s="140" t="s">
        <v>446</v>
      </c>
      <c r="D31" s="136">
        <v>28126</v>
      </c>
      <c r="E31" s="136">
        <v>17048</v>
      </c>
      <c r="F31" s="136">
        <v>34182</v>
      </c>
      <c r="G31" s="141">
        <f t="shared" si="1"/>
        <v>16</v>
      </c>
      <c r="H31" s="143" t="s">
        <v>185</v>
      </c>
      <c r="I31" s="141" t="s">
        <v>192</v>
      </c>
      <c r="J31" s="134" t="s">
        <v>201</v>
      </c>
      <c r="K31" s="134" t="s">
        <v>202</v>
      </c>
      <c r="L31" s="147"/>
      <c r="M31" s="142">
        <v>1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</row>
    <row r="32" spans="1:951" ht="25" customHeight="1" x14ac:dyDescent="0.35">
      <c r="A32" s="139" t="s">
        <v>151</v>
      </c>
      <c r="B32" s="134">
        <v>2990583</v>
      </c>
      <c r="C32" s="140" t="s">
        <v>447</v>
      </c>
      <c r="D32" s="136">
        <v>28687</v>
      </c>
      <c r="E32" s="136">
        <v>15065</v>
      </c>
      <c r="F32" s="136">
        <v>35765</v>
      </c>
      <c r="G32" s="141">
        <f t="shared" si="1"/>
        <v>19</v>
      </c>
      <c r="H32" s="143" t="s">
        <v>185</v>
      </c>
      <c r="I32" s="141" t="s">
        <v>192</v>
      </c>
      <c r="J32" s="134" t="s">
        <v>204</v>
      </c>
      <c r="K32" s="134" t="s">
        <v>202</v>
      </c>
      <c r="L32" s="147"/>
      <c r="M32" s="142">
        <v>1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</row>
    <row r="33" spans="1:951" ht="25" customHeight="1" x14ac:dyDescent="0.35">
      <c r="A33" s="139" t="s">
        <v>151</v>
      </c>
      <c r="B33" s="134">
        <v>3076317</v>
      </c>
      <c r="C33" s="140" t="s">
        <v>448</v>
      </c>
      <c r="D33" s="136">
        <v>28537</v>
      </c>
      <c r="E33" s="136">
        <v>18012</v>
      </c>
      <c r="F33" s="136">
        <v>35886</v>
      </c>
      <c r="G33" s="141">
        <f t="shared" si="1"/>
        <v>20</v>
      </c>
      <c r="H33" s="143" t="s">
        <v>189</v>
      </c>
      <c r="I33" s="141" t="s">
        <v>192</v>
      </c>
      <c r="J33" s="134" t="s">
        <v>150</v>
      </c>
      <c r="K33" s="134" t="s">
        <v>202</v>
      </c>
      <c r="L33" s="147"/>
      <c r="M33" s="142">
        <v>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</row>
    <row r="34" spans="1:951" ht="25" customHeight="1" x14ac:dyDescent="0.35">
      <c r="A34" s="139" t="s">
        <v>151</v>
      </c>
      <c r="B34" s="134">
        <v>3204730</v>
      </c>
      <c r="C34" s="140" t="s">
        <v>449</v>
      </c>
      <c r="D34" s="136">
        <v>27791</v>
      </c>
      <c r="E34" s="136">
        <v>16879</v>
      </c>
      <c r="F34" s="136">
        <v>37834</v>
      </c>
      <c r="G34" s="141">
        <f t="shared" si="1"/>
        <v>27</v>
      </c>
      <c r="H34" s="143" t="s">
        <v>185</v>
      </c>
      <c r="I34" s="141" t="s">
        <v>192</v>
      </c>
      <c r="J34" s="134" t="s">
        <v>201</v>
      </c>
      <c r="K34" s="134" t="s">
        <v>202</v>
      </c>
      <c r="L34" s="147"/>
      <c r="M34" s="142">
        <v>1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</row>
    <row r="35" spans="1:951" ht="25" customHeight="1" x14ac:dyDescent="0.35">
      <c r="A35" s="139" t="s">
        <v>151</v>
      </c>
      <c r="B35" s="134">
        <v>3216403</v>
      </c>
      <c r="C35" s="140" t="s">
        <v>450</v>
      </c>
      <c r="D35" s="136">
        <v>29295</v>
      </c>
      <c r="E35" s="136">
        <v>16698</v>
      </c>
      <c r="F35" s="136">
        <v>37803</v>
      </c>
      <c r="G35" s="141">
        <f t="shared" si="1"/>
        <v>23</v>
      </c>
      <c r="H35" s="143" t="s">
        <v>189</v>
      </c>
      <c r="I35" s="141" t="s">
        <v>192</v>
      </c>
      <c r="J35" s="134" t="s">
        <v>150</v>
      </c>
      <c r="K35" s="134" t="s">
        <v>202</v>
      </c>
      <c r="L35" s="147"/>
      <c r="M35" s="142">
        <v>1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</row>
    <row r="36" spans="1:951" ht="25" customHeight="1" x14ac:dyDescent="0.35">
      <c r="A36" s="139" t="s">
        <v>151</v>
      </c>
      <c r="B36" s="134">
        <v>3218634</v>
      </c>
      <c r="C36" s="140" t="s">
        <v>451</v>
      </c>
      <c r="D36" s="136">
        <v>30498</v>
      </c>
      <c r="E36" s="136">
        <v>17547</v>
      </c>
      <c r="F36" s="136">
        <v>36008</v>
      </c>
      <c r="G36" s="141">
        <f t="shared" si="1"/>
        <v>15</v>
      </c>
      <c r="H36" s="143" t="s">
        <v>185</v>
      </c>
      <c r="I36" s="141" t="s">
        <v>192</v>
      </c>
      <c r="J36" s="134" t="s">
        <v>150</v>
      </c>
      <c r="K36" s="134" t="s">
        <v>202</v>
      </c>
      <c r="L36" s="147"/>
      <c r="M36" s="142">
        <v>1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</row>
    <row r="37" spans="1:951" ht="25" customHeight="1" x14ac:dyDescent="0.35">
      <c r="A37" s="139" t="s">
        <v>151</v>
      </c>
      <c r="B37" s="134">
        <v>3228404</v>
      </c>
      <c r="C37" s="140" t="s">
        <v>452</v>
      </c>
      <c r="D37" s="136">
        <v>30529</v>
      </c>
      <c r="E37" s="136">
        <v>17680</v>
      </c>
      <c r="F37" s="136">
        <v>36340</v>
      </c>
      <c r="G37" s="141">
        <f t="shared" si="1"/>
        <v>15</v>
      </c>
      <c r="H37" s="143" t="s">
        <v>185</v>
      </c>
      <c r="I37" s="141" t="s">
        <v>192</v>
      </c>
      <c r="J37" s="134" t="s">
        <v>150</v>
      </c>
      <c r="K37" s="134" t="s">
        <v>202</v>
      </c>
      <c r="L37" s="147"/>
      <c r="M37" s="142">
        <v>1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</row>
    <row r="38" spans="1:951" ht="25" customHeight="1" x14ac:dyDescent="0.35">
      <c r="A38" s="139" t="s">
        <v>151</v>
      </c>
      <c r="B38" s="134">
        <v>3237563</v>
      </c>
      <c r="C38" s="140" t="s">
        <v>453</v>
      </c>
      <c r="D38" s="136">
        <v>26192</v>
      </c>
      <c r="E38" s="136">
        <v>17943</v>
      </c>
      <c r="F38" s="136">
        <v>34912</v>
      </c>
      <c r="G38" s="141">
        <f t="shared" si="1"/>
        <v>23</v>
      </c>
      <c r="H38" s="143" t="s">
        <v>189</v>
      </c>
      <c r="I38" s="141" t="s">
        <v>192</v>
      </c>
      <c r="J38" s="134" t="s">
        <v>150</v>
      </c>
      <c r="K38" s="134" t="s">
        <v>202</v>
      </c>
      <c r="L38" s="147"/>
      <c r="M38" s="142">
        <v>1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</row>
    <row r="39" spans="1:951" ht="25" customHeight="1" x14ac:dyDescent="0.35">
      <c r="A39" s="139" t="s">
        <v>151</v>
      </c>
      <c r="B39" s="134">
        <v>3317092</v>
      </c>
      <c r="C39" s="140" t="s">
        <v>454</v>
      </c>
      <c r="D39" s="136">
        <v>31717</v>
      </c>
      <c r="E39" s="136">
        <v>17349</v>
      </c>
      <c r="F39" s="136">
        <v>35034</v>
      </c>
      <c r="G39" s="141">
        <f t="shared" si="1"/>
        <v>9</v>
      </c>
      <c r="H39" s="143" t="s">
        <v>185</v>
      </c>
      <c r="I39" s="141" t="s">
        <v>192</v>
      </c>
      <c r="J39" s="134" t="s">
        <v>150</v>
      </c>
      <c r="K39" s="134" t="s">
        <v>202</v>
      </c>
      <c r="L39" s="147"/>
      <c r="M39" s="142">
        <v>1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</row>
    <row r="40" spans="1:951" ht="25" customHeight="1" x14ac:dyDescent="0.35">
      <c r="A40" s="139" t="s">
        <v>151</v>
      </c>
      <c r="B40" s="134">
        <v>3336523</v>
      </c>
      <c r="C40" s="140" t="s">
        <v>455</v>
      </c>
      <c r="D40" s="136">
        <v>28126</v>
      </c>
      <c r="E40" s="136">
        <v>17952</v>
      </c>
      <c r="F40" s="136">
        <v>34912</v>
      </c>
      <c r="G40" s="141">
        <f t="shared" si="1"/>
        <v>18</v>
      </c>
      <c r="H40" s="143" t="s">
        <v>189</v>
      </c>
      <c r="I40" s="141" t="s">
        <v>192</v>
      </c>
      <c r="J40" s="134" t="s">
        <v>150</v>
      </c>
      <c r="K40" s="134" t="s">
        <v>202</v>
      </c>
      <c r="L40" s="147"/>
      <c r="M40" s="142">
        <v>1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</row>
    <row r="41" spans="1:951" ht="25" customHeight="1" x14ac:dyDescent="0.35">
      <c r="A41" s="139" t="s">
        <v>151</v>
      </c>
      <c r="B41" s="134">
        <v>3375745</v>
      </c>
      <c r="C41" s="140" t="s">
        <v>456</v>
      </c>
      <c r="D41" s="136">
        <v>28126</v>
      </c>
      <c r="E41" s="136">
        <v>19030</v>
      </c>
      <c r="F41" s="136">
        <v>39263</v>
      </c>
      <c r="G41" s="141">
        <f t="shared" si="1"/>
        <v>30</v>
      </c>
      <c r="H41" s="143" t="s">
        <v>185</v>
      </c>
      <c r="I41" s="141" t="s">
        <v>192</v>
      </c>
      <c r="J41" s="134" t="s">
        <v>150</v>
      </c>
      <c r="K41" s="134" t="s">
        <v>202</v>
      </c>
      <c r="L41" s="147"/>
      <c r="M41" s="142">
        <v>1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</row>
    <row r="42" spans="1:951" ht="25" customHeight="1" x14ac:dyDescent="0.35">
      <c r="A42" s="139" t="s">
        <v>151</v>
      </c>
      <c r="B42" s="134">
        <v>3400833</v>
      </c>
      <c r="C42" s="140" t="s">
        <v>457</v>
      </c>
      <c r="D42" s="136">
        <v>34731</v>
      </c>
      <c r="E42" s="136">
        <v>18612</v>
      </c>
      <c r="F42" s="136">
        <v>41848</v>
      </c>
      <c r="G42" s="141">
        <f t="shared" si="1"/>
        <v>19</v>
      </c>
      <c r="H42" s="143" t="s">
        <v>189</v>
      </c>
      <c r="I42" s="141" t="s">
        <v>192</v>
      </c>
      <c r="J42" s="134" t="s">
        <v>201</v>
      </c>
      <c r="K42" s="134" t="s">
        <v>202</v>
      </c>
      <c r="L42" s="147"/>
      <c r="M42" s="142">
        <v>1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</row>
    <row r="43" spans="1:951" ht="25" customHeight="1" x14ac:dyDescent="0.35">
      <c r="A43" s="139" t="s">
        <v>151</v>
      </c>
      <c r="B43" s="134">
        <v>3544471</v>
      </c>
      <c r="C43" s="140" t="s">
        <v>458</v>
      </c>
      <c r="D43" s="136">
        <v>27881</v>
      </c>
      <c r="E43" s="136">
        <v>18798</v>
      </c>
      <c r="F43" s="136">
        <v>37239</v>
      </c>
      <c r="G43" s="141">
        <f t="shared" si="1"/>
        <v>25</v>
      </c>
      <c r="H43" s="143" t="s">
        <v>185</v>
      </c>
      <c r="I43" s="141" t="s">
        <v>192</v>
      </c>
      <c r="J43" s="134" t="s">
        <v>204</v>
      </c>
      <c r="K43" s="134" t="s">
        <v>202</v>
      </c>
      <c r="L43" s="147"/>
      <c r="M43" s="142">
        <v>1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</row>
    <row r="44" spans="1:951" ht="25" customHeight="1" x14ac:dyDescent="0.35">
      <c r="A44" s="139" t="s">
        <v>151</v>
      </c>
      <c r="B44" s="134">
        <v>3598081</v>
      </c>
      <c r="C44" s="140" t="s">
        <v>459</v>
      </c>
      <c r="D44" s="136">
        <v>27881</v>
      </c>
      <c r="E44" s="136">
        <v>15842</v>
      </c>
      <c r="F44" s="136">
        <v>34182</v>
      </c>
      <c r="G44" s="141">
        <f t="shared" si="1"/>
        <v>17</v>
      </c>
      <c r="H44" s="143" t="s">
        <v>189</v>
      </c>
      <c r="I44" s="141" t="s">
        <v>192</v>
      </c>
      <c r="J44" s="134" t="s">
        <v>150</v>
      </c>
      <c r="K44" s="134" t="s">
        <v>202</v>
      </c>
      <c r="L44" s="147"/>
      <c r="M44" s="142">
        <v>1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</row>
    <row r="45" spans="1:951" ht="25" customHeight="1" x14ac:dyDescent="0.35">
      <c r="A45" s="139" t="s">
        <v>151</v>
      </c>
      <c r="B45" s="134">
        <v>3719531</v>
      </c>
      <c r="C45" s="140" t="s">
        <v>460</v>
      </c>
      <c r="D45" s="136">
        <v>34731</v>
      </c>
      <c r="E45" s="136">
        <v>18749</v>
      </c>
      <c r="F45" s="136">
        <v>40813</v>
      </c>
      <c r="G45" s="141">
        <f t="shared" si="1"/>
        <v>16</v>
      </c>
      <c r="H45" s="143" t="s">
        <v>185</v>
      </c>
      <c r="I45" s="141" t="s">
        <v>192</v>
      </c>
      <c r="J45" s="134" t="s">
        <v>150</v>
      </c>
      <c r="K45" s="134" t="s">
        <v>202</v>
      </c>
      <c r="L45" s="147"/>
      <c r="M45" s="142">
        <v>1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</row>
    <row r="46" spans="1:951" ht="25" customHeight="1" x14ac:dyDescent="0.35">
      <c r="A46" s="139" t="s">
        <v>151</v>
      </c>
      <c r="B46" s="134">
        <v>3832966</v>
      </c>
      <c r="C46" s="140" t="s">
        <v>461</v>
      </c>
      <c r="D46" s="136">
        <v>38376</v>
      </c>
      <c r="E46" s="136">
        <v>20015</v>
      </c>
      <c r="F46" s="136">
        <v>43242</v>
      </c>
      <c r="G46" s="141">
        <f t="shared" si="1"/>
        <v>13</v>
      </c>
      <c r="H46" s="143" t="s">
        <v>185</v>
      </c>
      <c r="I46" s="141" t="s">
        <v>192</v>
      </c>
      <c r="J46" s="134" t="s">
        <v>204</v>
      </c>
      <c r="K46" s="134" t="s">
        <v>202</v>
      </c>
      <c r="L46" s="147"/>
      <c r="M46" s="142">
        <v>1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</row>
    <row r="47" spans="1:951" ht="25" customHeight="1" x14ac:dyDescent="0.35">
      <c r="A47" s="139" t="s">
        <v>151</v>
      </c>
      <c r="B47" s="134">
        <v>3857881</v>
      </c>
      <c r="C47" s="140" t="s">
        <v>462</v>
      </c>
      <c r="D47" s="136">
        <v>33512</v>
      </c>
      <c r="E47" s="136">
        <v>19663</v>
      </c>
      <c r="F47" s="136">
        <v>38930</v>
      </c>
      <c r="G47" s="141">
        <f t="shared" si="1"/>
        <v>14</v>
      </c>
      <c r="H47" s="143" t="s">
        <v>185</v>
      </c>
      <c r="I47" s="141" t="s">
        <v>192</v>
      </c>
      <c r="J47" s="134" t="s">
        <v>150</v>
      </c>
      <c r="K47" s="134" t="s">
        <v>202</v>
      </c>
      <c r="L47" s="147"/>
      <c r="M47" s="142">
        <v>1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</row>
    <row r="48" spans="1:951" ht="25" customHeight="1" x14ac:dyDescent="0.35">
      <c r="A48" s="139" t="s">
        <v>151</v>
      </c>
      <c r="B48" s="134">
        <v>3874470</v>
      </c>
      <c r="C48" s="140" t="s">
        <v>463</v>
      </c>
      <c r="D48" s="136">
        <v>36815</v>
      </c>
      <c r="E48" s="136">
        <v>19598</v>
      </c>
      <c r="F48" s="136">
        <v>44136</v>
      </c>
      <c r="G48" s="141">
        <f t="shared" si="1"/>
        <v>20</v>
      </c>
      <c r="H48" s="143" t="s">
        <v>185</v>
      </c>
      <c r="I48" s="141" t="s">
        <v>192</v>
      </c>
      <c r="J48" s="134" t="s">
        <v>201</v>
      </c>
      <c r="K48" s="134" t="s">
        <v>202</v>
      </c>
      <c r="L48" s="147"/>
      <c r="M48" s="142">
        <v>1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</row>
    <row r="49" spans="1:951" ht="25" customHeight="1" x14ac:dyDescent="0.35">
      <c r="A49" s="139" t="s">
        <v>151</v>
      </c>
      <c r="B49" s="134">
        <v>3899670</v>
      </c>
      <c r="C49" s="140" t="s">
        <v>464</v>
      </c>
      <c r="D49" s="136">
        <v>28185</v>
      </c>
      <c r="E49" s="136">
        <v>19692</v>
      </c>
      <c r="F49" s="136">
        <v>37602</v>
      </c>
      <c r="G49" s="141">
        <f t="shared" si="1"/>
        <v>25</v>
      </c>
      <c r="H49" s="143" t="s">
        <v>189</v>
      </c>
      <c r="I49" s="141" t="s">
        <v>192</v>
      </c>
      <c r="J49" s="134" t="s">
        <v>150</v>
      </c>
      <c r="K49" s="134" t="s">
        <v>202</v>
      </c>
      <c r="L49" s="147"/>
      <c r="M49" s="142">
        <v>1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</row>
    <row r="50" spans="1:951" ht="25" customHeight="1" x14ac:dyDescent="0.35">
      <c r="A50" s="139" t="s">
        <v>151</v>
      </c>
      <c r="B50" s="134">
        <v>4003371</v>
      </c>
      <c r="C50" s="140" t="s">
        <v>465</v>
      </c>
      <c r="D50" s="136">
        <v>31778</v>
      </c>
      <c r="E50" s="136">
        <v>19687</v>
      </c>
      <c r="F50" s="136">
        <v>37602</v>
      </c>
      <c r="G50" s="141">
        <f t="shared" si="1"/>
        <v>15</v>
      </c>
      <c r="H50" s="143" t="s">
        <v>189</v>
      </c>
      <c r="I50" s="141" t="s">
        <v>192</v>
      </c>
      <c r="J50" s="134" t="s">
        <v>201</v>
      </c>
      <c r="K50" s="134" t="s">
        <v>202</v>
      </c>
      <c r="L50" s="147"/>
      <c r="M50" s="142">
        <v>1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</row>
    <row r="51" spans="1:951" ht="25" customHeight="1" x14ac:dyDescent="0.35">
      <c r="A51" s="139" t="s">
        <v>151</v>
      </c>
      <c r="B51" s="134">
        <v>4016231</v>
      </c>
      <c r="C51" s="140" t="s">
        <v>466</v>
      </c>
      <c r="D51" s="136">
        <v>36815</v>
      </c>
      <c r="E51" s="136">
        <v>19380</v>
      </c>
      <c r="F51" s="136">
        <v>43179</v>
      </c>
      <c r="G51" s="141">
        <f t="shared" si="1"/>
        <v>17</v>
      </c>
      <c r="H51" s="143" t="s">
        <v>189</v>
      </c>
      <c r="I51" s="141" t="s">
        <v>192</v>
      </c>
      <c r="J51" s="134" t="s">
        <v>150</v>
      </c>
      <c r="K51" s="134" t="s">
        <v>202</v>
      </c>
      <c r="L51" s="147"/>
      <c r="M51" s="142">
        <v>1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</row>
    <row r="52" spans="1:951" ht="25" customHeight="1" x14ac:dyDescent="0.35">
      <c r="A52" s="139" t="s">
        <v>151</v>
      </c>
      <c r="B52" s="134">
        <v>4138202</v>
      </c>
      <c r="C52" s="140" t="s">
        <v>467</v>
      </c>
      <c r="D52" s="136">
        <v>37180</v>
      </c>
      <c r="E52" s="136">
        <v>19752</v>
      </c>
      <c r="F52" s="136">
        <v>45086</v>
      </c>
      <c r="G52" s="141">
        <f t="shared" si="1"/>
        <v>21</v>
      </c>
      <c r="H52" s="143" t="s">
        <v>185</v>
      </c>
      <c r="I52" s="141" t="s">
        <v>192</v>
      </c>
      <c r="J52" s="134" t="s">
        <v>150</v>
      </c>
      <c r="K52" s="134" t="s">
        <v>202</v>
      </c>
      <c r="L52" s="147"/>
      <c r="M52" s="142">
        <v>1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</row>
    <row r="53" spans="1:951" ht="25" customHeight="1" x14ac:dyDescent="0.35">
      <c r="A53" s="139" t="s">
        <v>151</v>
      </c>
      <c r="B53" s="134">
        <v>4141009</v>
      </c>
      <c r="C53" s="140" t="s">
        <v>468</v>
      </c>
      <c r="D53" s="136">
        <v>38376</v>
      </c>
      <c r="E53" s="136">
        <v>20980</v>
      </c>
      <c r="F53" s="136">
        <v>44256</v>
      </c>
      <c r="G53" s="141">
        <f t="shared" si="1"/>
        <v>16</v>
      </c>
      <c r="H53" s="143" t="s">
        <v>185</v>
      </c>
      <c r="I53" s="141" t="s">
        <v>192</v>
      </c>
      <c r="J53" s="134" t="s">
        <v>150</v>
      </c>
      <c r="K53" s="134" t="s">
        <v>202</v>
      </c>
      <c r="L53" s="147"/>
      <c r="M53" s="142">
        <v>1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</row>
    <row r="54" spans="1:951" ht="25" customHeight="1" x14ac:dyDescent="0.35">
      <c r="A54" s="139" t="s">
        <v>151</v>
      </c>
      <c r="B54" s="134">
        <v>4189455</v>
      </c>
      <c r="C54" s="140" t="s">
        <v>469</v>
      </c>
      <c r="D54" s="136">
        <v>33512</v>
      </c>
      <c r="E54" s="136">
        <v>18741</v>
      </c>
      <c r="F54" s="136">
        <v>41641</v>
      </c>
      <c r="G54" s="141">
        <f t="shared" si="1"/>
        <v>22</v>
      </c>
      <c r="H54" s="143" t="s">
        <v>189</v>
      </c>
      <c r="I54" s="141" t="s">
        <v>192</v>
      </c>
      <c r="J54" s="134" t="s">
        <v>150</v>
      </c>
      <c r="K54" s="134" t="s">
        <v>202</v>
      </c>
      <c r="L54" s="147"/>
      <c r="M54" s="142">
        <v>1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</row>
    <row r="55" spans="1:951" ht="25" customHeight="1" x14ac:dyDescent="0.35">
      <c r="A55" s="139" t="s">
        <v>151</v>
      </c>
      <c r="B55" s="134">
        <v>4368279</v>
      </c>
      <c r="C55" s="140" t="s">
        <v>470</v>
      </c>
      <c r="D55" s="136">
        <v>36815</v>
      </c>
      <c r="E55" s="136">
        <v>20711</v>
      </c>
      <c r="F55" s="136">
        <v>45086</v>
      </c>
      <c r="G55" s="141">
        <f t="shared" si="1"/>
        <v>22</v>
      </c>
      <c r="H55" s="143" t="s">
        <v>189</v>
      </c>
      <c r="I55" s="141" t="s">
        <v>192</v>
      </c>
      <c r="J55" s="134" t="s">
        <v>150</v>
      </c>
      <c r="K55" s="134" t="s">
        <v>202</v>
      </c>
      <c r="L55" s="147"/>
      <c r="M55" s="142">
        <v>1</v>
      </c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</row>
    <row r="56" spans="1:951" ht="25" customHeight="1" x14ac:dyDescent="0.35">
      <c r="A56" s="139" t="s">
        <v>151</v>
      </c>
      <c r="B56" s="134">
        <v>4369159</v>
      </c>
      <c r="C56" s="140" t="s">
        <v>471</v>
      </c>
      <c r="D56" s="136">
        <v>36419</v>
      </c>
      <c r="E56" s="136">
        <v>20907</v>
      </c>
      <c r="F56" s="136">
        <v>45705</v>
      </c>
      <c r="G56" s="141">
        <f t="shared" si="1"/>
        <v>25</v>
      </c>
      <c r="H56" s="143" t="s">
        <v>185</v>
      </c>
      <c r="I56" s="141" t="s">
        <v>192</v>
      </c>
      <c r="J56" s="134" t="s">
        <v>150</v>
      </c>
      <c r="K56" s="134" t="s">
        <v>202</v>
      </c>
      <c r="L56" s="147"/>
      <c r="M56" s="142">
        <v>1</v>
      </c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</row>
    <row r="57" spans="1:951" ht="25" customHeight="1" x14ac:dyDescent="0.35">
      <c r="A57" s="139" t="s">
        <v>151</v>
      </c>
      <c r="B57" s="134">
        <v>4396296</v>
      </c>
      <c r="C57" s="140" t="s">
        <v>472</v>
      </c>
      <c r="D57" s="136">
        <v>36815</v>
      </c>
      <c r="E57" s="136">
        <v>20889</v>
      </c>
      <c r="F57" s="136">
        <v>42944</v>
      </c>
      <c r="G57" s="141">
        <f t="shared" si="1"/>
        <v>16</v>
      </c>
      <c r="H57" s="143" t="s">
        <v>185</v>
      </c>
      <c r="I57" s="141" t="s">
        <v>192</v>
      </c>
      <c r="J57" s="134" t="s">
        <v>204</v>
      </c>
      <c r="K57" s="134" t="s">
        <v>202</v>
      </c>
      <c r="L57" s="147"/>
      <c r="M57" s="142">
        <v>1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</row>
    <row r="58" spans="1:951" ht="25" customHeight="1" x14ac:dyDescent="0.35">
      <c r="A58" s="139" t="s">
        <v>151</v>
      </c>
      <c r="B58" s="134">
        <v>4403805</v>
      </c>
      <c r="C58" s="140" t="s">
        <v>473</v>
      </c>
      <c r="D58" s="136">
        <v>33426</v>
      </c>
      <c r="E58" s="136">
        <v>20379</v>
      </c>
      <c r="F58" s="136">
        <v>43242</v>
      </c>
      <c r="G58" s="141">
        <f t="shared" si="1"/>
        <v>26</v>
      </c>
      <c r="H58" s="143" t="s">
        <v>185</v>
      </c>
      <c r="I58" s="141" t="s">
        <v>192</v>
      </c>
      <c r="J58" s="134" t="s">
        <v>150</v>
      </c>
      <c r="K58" s="134" t="s">
        <v>202</v>
      </c>
      <c r="L58" s="147"/>
      <c r="M58" s="142">
        <v>1</v>
      </c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</row>
    <row r="59" spans="1:951" ht="25" customHeight="1" x14ac:dyDescent="0.35">
      <c r="A59" s="139" t="s">
        <v>151</v>
      </c>
      <c r="B59" s="134">
        <v>4405018</v>
      </c>
      <c r="C59" s="140" t="s">
        <v>474</v>
      </c>
      <c r="D59" s="136">
        <v>38376</v>
      </c>
      <c r="E59" s="136">
        <v>21523</v>
      </c>
      <c r="F59" s="136">
        <v>42480</v>
      </c>
      <c r="G59" s="141">
        <f t="shared" si="1"/>
        <v>11</v>
      </c>
      <c r="H59" s="143" t="s">
        <v>185</v>
      </c>
      <c r="I59" s="141" t="s">
        <v>192</v>
      </c>
      <c r="J59" s="134" t="s">
        <v>204</v>
      </c>
      <c r="K59" s="134" t="s">
        <v>202</v>
      </c>
      <c r="L59" s="147"/>
      <c r="M59" s="142">
        <v>1</v>
      </c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</row>
    <row r="60" spans="1:951" ht="25" customHeight="1" x14ac:dyDescent="0.35">
      <c r="A60" s="139" t="s">
        <v>151</v>
      </c>
      <c r="B60" s="134">
        <v>4406582</v>
      </c>
      <c r="C60" s="140" t="s">
        <v>475</v>
      </c>
      <c r="D60" s="136">
        <v>34731</v>
      </c>
      <c r="E60" s="136">
        <v>21163</v>
      </c>
      <c r="F60" s="136">
        <v>42480</v>
      </c>
      <c r="G60" s="141">
        <f t="shared" si="1"/>
        <v>21</v>
      </c>
      <c r="H60" s="143" t="s">
        <v>185</v>
      </c>
      <c r="I60" s="141" t="s">
        <v>192</v>
      </c>
      <c r="J60" s="134" t="s">
        <v>150</v>
      </c>
      <c r="K60" s="134" t="s">
        <v>202</v>
      </c>
      <c r="L60" s="147"/>
      <c r="M60" s="142">
        <v>1</v>
      </c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</row>
    <row r="61" spans="1:951" ht="25" customHeight="1" x14ac:dyDescent="0.35">
      <c r="A61" s="139" t="s">
        <v>151</v>
      </c>
      <c r="B61" s="134">
        <v>4488701</v>
      </c>
      <c r="C61" s="140" t="s">
        <v>476</v>
      </c>
      <c r="D61" s="136">
        <v>36815</v>
      </c>
      <c r="E61" s="136">
        <v>19968</v>
      </c>
      <c r="F61" s="136">
        <v>43311</v>
      </c>
      <c r="G61" s="141">
        <f t="shared" si="1"/>
        <v>17</v>
      </c>
      <c r="H61" s="143" t="s">
        <v>185</v>
      </c>
      <c r="I61" s="141" t="s">
        <v>192</v>
      </c>
      <c r="J61" s="134" t="s">
        <v>150</v>
      </c>
      <c r="K61" s="134" t="s">
        <v>202</v>
      </c>
      <c r="L61" s="147"/>
      <c r="M61" s="142">
        <v>1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</row>
    <row r="62" spans="1:951" ht="25" customHeight="1" x14ac:dyDescent="0.35">
      <c r="A62" s="139" t="s">
        <v>151</v>
      </c>
      <c r="B62" s="134">
        <v>4643909</v>
      </c>
      <c r="C62" s="140" t="s">
        <v>477</v>
      </c>
      <c r="D62" s="136">
        <v>39722</v>
      </c>
      <c r="E62" s="136">
        <v>21587</v>
      </c>
      <c r="F62" s="136">
        <v>44136</v>
      </c>
      <c r="G62" s="141">
        <f t="shared" si="1"/>
        <v>12</v>
      </c>
      <c r="H62" s="143" t="s">
        <v>185</v>
      </c>
      <c r="I62" s="141" t="s">
        <v>192</v>
      </c>
      <c r="J62" s="134" t="s">
        <v>201</v>
      </c>
      <c r="K62" s="134" t="s">
        <v>202</v>
      </c>
      <c r="L62" s="147"/>
      <c r="M62" s="142">
        <v>1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</row>
    <row r="63" spans="1:951" ht="25" customHeight="1" x14ac:dyDescent="0.35">
      <c r="A63" s="139" t="s">
        <v>151</v>
      </c>
      <c r="B63" s="134">
        <v>4748478</v>
      </c>
      <c r="C63" s="140" t="s">
        <v>478</v>
      </c>
      <c r="D63" s="136">
        <v>34731</v>
      </c>
      <c r="E63" s="136">
        <v>20506</v>
      </c>
      <c r="F63" s="136">
        <v>41802</v>
      </c>
      <c r="G63" s="141">
        <f t="shared" si="1"/>
        <v>19</v>
      </c>
      <c r="H63" s="143" t="s">
        <v>185</v>
      </c>
      <c r="I63" s="141" t="s">
        <v>192</v>
      </c>
      <c r="J63" s="134" t="s">
        <v>201</v>
      </c>
      <c r="K63" s="134" t="s">
        <v>202</v>
      </c>
      <c r="L63" s="147"/>
      <c r="M63" s="142">
        <v>1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</row>
    <row r="64" spans="1:951" ht="25" customHeight="1" x14ac:dyDescent="0.35">
      <c r="A64" s="139" t="s">
        <v>151</v>
      </c>
      <c r="B64" s="134">
        <v>5111414</v>
      </c>
      <c r="C64" s="140" t="s">
        <v>479</v>
      </c>
      <c r="D64" s="136">
        <v>38376</v>
      </c>
      <c r="E64" s="136">
        <v>20776</v>
      </c>
      <c r="F64" s="136">
        <v>43179</v>
      </c>
      <c r="G64" s="141">
        <f t="shared" si="1"/>
        <v>13</v>
      </c>
      <c r="H64" s="143" t="s">
        <v>189</v>
      </c>
      <c r="I64" s="141" t="s">
        <v>192</v>
      </c>
      <c r="J64" s="134" t="s">
        <v>204</v>
      </c>
      <c r="K64" s="134" t="s">
        <v>202</v>
      </c>
      <c r="L64" s="147"/>
      <c r="M64" s="142">
        <v>1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</row>
    <row r="65" spans="1:951" ht="25" customHeight="1" x14ac:dyDescent="0.35">
      <c r="A65" s="139" t="s">
        <v>151</v>
      </c>
      <c r="B65" s="134">
        <v>5153580</v>
      </c>
      <c r="C65" s="140" t="s">
        <v>480</v>
      </c>
      <c r="D65" s="136">
        <v>31717</v>
      </c>
      <c r="E65" s="136">
        <v>20327</v>
      </c>
      <c r="F65" s="136">
        <v>39994</v>
      </c>
      <c r="G65" s="141">
        <f t="shared" si="1"/>
        <v>22</v>
      </c>
      <c r="H65" s="143" t="s">
        <v>189</v>
      </c>
      <c r="I65" s="141" t="s">
        <v>192</v>
      </c>
      <c r="J65" s="134" t="s">
        <v>201</v>
      </c>
      <c r="K65" s="134" t="s">
        <v>202</v>
      </c>
      <c r="L65" s="147"/>
      <c r="M65" s="142">
        <v>1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</row>
    <row r="66" spans="1:951" ht="25" customHeight="1" x14ac:dyDescent="0.35">
      <c r="A66" s="139" t="s">
        <v>151</v>
      </c>
      <c r="B66" s="134">
        <v>5233202</v>
      </c>
      <c r="C66" s="140" t="s">
        <v>481</v>
      </c>
      <c r="D66" s="136">
        <v>39181</v>
      </c>
      <c r="E66" s="136">
        <v>21153</v>
      </c>
      <c r="F66" s="136">
        <v>44886</v>
      </c>
      <c r="G66" s="141">
        <f t="shared" si="1"/>
        <v>15</v>
      </c>
      <c r="H66" s="143" t="s">
        <v>185</v>
      </c>
      <c r="I66" s="141" t="s">
        <v>192</v>
      </c>
      <c r="J66" s="134" t="s">
        <v>193</v>
      </c>
      <c r="K66" s="134" t="s">
        <v>202</v>
      </c>
      <c r="L66" s="147"/>
      <c r="M66" s="142">
        <v>1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</row>
    <row r="67" spans="1:951" ht="25" customHeight="1" x14ac:dyDescent="0.35">
      <c r="A67" s="139" t="s">
        <v>151</v>
      </c>
      <c r="B67" s="134">
        <v>5276064</v>
      </c>
      <c r="C67" s="140" t="s">
        <v>482</v>
      </c>
      <c r="D67" s="136">
        <v>38376</v>
      </c>
      <c r="E67" s="136">
        <v>21562</v>
      </c>
      <c r="F67" s="136">
        <v>42480</v>
      </c>
      <c r="G67" s="141">
        <f t="shared" si="1"/>
        <v>11</v>
      </c>
      <c r="H67" s="143" t="s">
        <v>189</v>
      </c>
      <c r="I67" s="141" t="s">
        <v>192</v>
      </c>
      <c r="J67" s="134" t="s">
        <v>204</v>
      </c>
      <c r="K67" s="134" t="s">
        <v>202</v>
      </c>
      <c r="L67" s="147"/>
      <c r="M67" s="142">
        <v>1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</row>
    <row r="68" spans="1:951" ht="25" customHeight="1" x14ac:dyDescent="0.35">
      <c r="A68" s="139" t="s">
        <v>151</v>
      </c>
      <c r="B68" s="134">
        <v>5525388</v>
      </c>
      <c r="C68" s="140" t="s">
        <v>483</v>
      </c>
      <c r="D68" s="136">
        <v>38376</v>
      </c>
      <c r="E68" s="136">
        <v>21849</v>
      </c>
      <c r="F68" s="136">
        <v>43787</v>
      </c>
      <c r="G68" s="141">
        <f t="shared" si="1"/>
        <v>14</v>
      </c>
      <c r="H68" s="143" t="s">
        <v>189</v>
      </c>
      <c r="I68" s="141" t="s">
        <v>192</v>
      </c>
      <c r="J68" s="134" t="s">
        <v>204</v>
      </c>
      <c r="K68" s="134" t="s">
        <v>202</v>
      </c>
      <c r="L68" s="147"/>
      <c r="M68" s="142">
        <v>1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</row>
    <row r="69" spans="1:951" ht="25" customHeight="1" x14ac:dyDescent="0.35">
      <c r="A69" s="139" t="s">
        <v>151</v>
      </c>
      <c r="B69" s="134">
        <v>5543290</v>
      </c>
      <c r="C69" s="140" t="s">
        <v>484</v>
      </c>
      <c r="D69" s="136">
        <v>35583</v>
      </c>
      <c r="E69" s="136">
        <v>18424</v>
      </c>
      <c r="F69" s="136">
        <v>43894</v>
      </c>
      <c r="G69" s="141">
        <f t="shared" si="1"/>
        <v>22</v>
      </c>
      <c r="H69" s="143" t="s">
        <v>189</v>
      </c>
      <c r="I69" s="141" t="s">
        <v>192</v>
      </c>
      <c r="J69" s="134" t="s">
        <v>150</v>
      </c>
      <c r="K69" s="134" t="s">
        <v>202</v>
      </c>
      <c r="L69" s="147"/>
      <c r="M69" s="142">
        <v>1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</row>
    <row r="70" spans="1:951" ht="25" customHeight="1" x14ac:dyDescent="0.35">
      <c r="A70" s="139" t="s">
        <v>151</v>
      </c>
      <c r="B70" s="134">
        <v>5744731</v>
      </c>
      <c r="C70" s="140" t="s">
        <v>485</v>
      </c>
      <c r="D70" s="136">
        <v>34731</v>
      </c>
      <c r="E70" s="136">
        <v>21650</v>
      </c>
      <c r="F70" s="136">
        <v>40366</v>
      </c>
      <c r="G70" s="141">
        <f t="shared" si="1"/>
        <v>15</v>
      </c>
      <c r="H70" s="143" t="s">
        <v>185</v>
      </c>
      <c r="I70" s="141" t="s">
        <v>192</v>
      </c>
      <c r="J70" s="134" t="s">
        <v>201</v>
      </c>
      <c r="K70" s="134" t="s">
        <v>202</v>
      </c>
      <c r="L70" s="147"/>
      <c r="M70" s="142">
        <v>1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</row>
    <row r="71" spans="1:951" ht="25" customHeight="1" x14ac:dyDescent="0.35">
      <c r="A71" s="139" t="s">
        <v>151</v>
      </c>
      <c r="B71" s="134">
        <v>5890837</v>
      </c>
      <c r="C71" s="140" t="s">
        <v>486</v>
      </c>
      <c r="D71" s="136">
        <v>35704</v>
      </c>
      <c r="E71" s="136">
        <v>21951</v>
      </c>
      <c r="F71" s="136">
        <v>41183</v>
      </c>
      <c r="G71" s="141">
        <f t="shared" si="1"/>
        <v>15</v>
      </c>
      <c r="H71" s="143" t="s">
        <v>189</v>
      </c>
      <c r="I71" s="141" t="s">
        <v>192</v>
      </c>
      <c r="J71" s="134" t="s">
        <v>150</v>
      </c>
      <c r="K71" s="134" t="s">
        <v>202</v>
      </c>
      <c r="L71" s="147"/>
      <c r="M71" s="142">
        <v>1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</row>
    <row r="72" spans="1:951" ht="25" customHeight="1" x14ac:dyDescent="0.35">
      <c r="A72" s="139" t="s">
        <v>151</v>
      </c>
      <c r="B72" s="134">
        <v>5891143</v>
      </c>
      <c r="C72" s="140" t="s">
        <v>487</v>
      </c>
      <c r="D72" s="136">
        <v>35977</v>
      </c>
      <c r="E72" s="136">
        <v>22392</v>
      </c>
      <c r="F72" s="136">
        <v>42480</v>
      </c>
      <c r="G72" s="141">
        <f t="shared" si="1"/>
        <v>17</v>
      </c>
      <c r="H72" s="143" t="s">
        <v>189</v>
      </c>
      <c r="I72" s="141" t="s">
        <v>192</v>
      </c>
      <c r="J72" s="134" t="s">
        <v>204</v>
      </c>
      <c r="K72" s="134" t="s">
        <v>202</v>
      </c>
      <c r="L72" s="147"/>
      <c r="M72" s="142">
        <v>1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</row>
    <row r="73" spans="1:951" ht="25" customHeight="1" x14ac:dyDescent="0.35">
      <c r="A73" s="139" t="s">
        <v>151</v>
      </c>
      <c r="B73" s="134">
        <v>6058284</v>
      </c>
      <c r="C73" s="140" t="s">
        <v>488</v>
      </c>
      <c r="D73" s="136">
        <v>34419</v>
      </c>
      <c r="E73" s="136">
        <v>23180</v>
      </c>
      <c r="F73" s="136">
        <v>44681</v>
      </c>
      <c r="G73" s="141">
        <f t="shared" si="1"/>
        <v>28</v>
      </c>
      <c r="H73" s="143" t="s">
        <v>185</v>
      </c>
      <c r="I73" s="141" t="s">
        <v>192</v>
      </c>
      <c r="J73" s="134" t="s">
        <v>150</v>
      </c>
      <c r="K73" s="134" t="s">
        <v>202</v>
      </c>
      <c r="L73" s="147"/>
      <c r="M73" s="142">
        <v>1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</row>
    <row r="74" spans="1:951" ht="25" customHeight="1" x14ac:dyDescent="0.35">
      <c r="A74" s="139" t="s">
        <v>151</v>
      </c>
      <c r="B74" s="134">
        <v>6365050</v>
      </c>
      <c r="C74" s="140" t="s">
        <v>489</v>
      </c>
      <c r="D74" s="136">
        <v>39722</v>
      </c>
      <c r="E74" s="136">
        <v>22603</v>
      </c>
      <c r="F74" s="136">
        <v>43419</v>
      </c>
      <c r="G74" s="141">
        <f t="shared" si="1"/>
        <v>10</v>
      </c>
      <c r="H74" s="143" t="s">
        <v>189</v>
      </c>
      <c r="I74" s="141" t="s">
        <v>192</v>
      </c>
      <c r="J74" s="134" t="s">
        <v>201</v>
      </c>
      <c r="K74" s="134" t="s">
        <v>202</v>
      </c>
      <c r="L74" s="147"/>
      <c r="M74" s="142">
        <v>1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</row>
    <row r="75" spans="1:951" ht="25" customHeight="1" x14ac:dyDescent="0.35">
      <c r="A75" s="139" t="s">
        <v>151</v>
      </c>
      <c r="B75" s="134">
        <v>6514315</v>
      </c>
      <c r="C75" s="140" t="s">
        <v>490</v>
      </c>
      <c r="D75" s="136">
        <v>39181</v>
      </c>
      <c r="E75" s="136">
        <v>24756</v>
      </c>
      <c r="F75" s="136">
        <v>45705</v>
      </c>
      <c r="G75" s="141">
        <f t="shared" ref="G75:G115" si="2">IF(F75&gt;0,INT(YEARFRAC(F75,D75)),0)</f>
        <v>17</v>
      </c>
      <c r="H75" s="143" t="s">
        <v>189</v>
      </c>
      <c r="I75" s="141" t="s">
        <v>192</v>
      </c>
      <c r="J75" s="134" t="s">
        <v>201</v>
      </c>
      <c r="K75" s="134" t="s">
        <v>202</v>
      </c>
      <c r="L75" s="147"/>
      <c r="M75" s="142">
        <v>1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</row>
    <row r="76" spans="1:951" ht="25" customHeight="1" x14ac:dyDescent="0.35">
      <c r="A76" s="139" t="s">
        <v>151</v>
      </c>
      <c r="B76" s="134">
        <v>6644350</v>
      </c>
      <c r="C76" s="140" t="s">
        <v>491</v>
      </c>
      <c r="D76" s="136">
        <v>38376</v>
      </c>
      <c r="E76" s="136">
        <v>22810</v>
      </c>
      <c r="F76" s="136">
        <v>42944</v>
      </c>
      <c r="G76" s="141">
        <f t="shared" si="2"/>
        <v>12</v>
      </c>
      <c r="H76" s="143" t="s">
        <v>189</v>
      </c>
      <c r="I76" s="141" t="s">
        <v>192</v>
      </c>
      <c r="J76" s="134" t="s">
        <v>204</v>
      </c>
      <c r="K76" s="134" t="s">
        <v>202</v>
      </c>
      <c r="L76" s="147"/>
      <c r="M76" s="142">
        <v>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</row>
    <row r="77" spans="1:951" ht="25" customHeight="1" x14ac:dyDescent="0.35">
      <c r="A77" s="139" t="s">
        <v>151</v>
      </c>
      <c r="B77" s="134">
        <v>6941514</v>
      </c>
      <c r="C77" s="140" t="s">
        <v>492</v>
      </c>
      <c r="D77" s="136">
        <v>36825</v>
      </c>
      <c r="E77" s="136">
        <v>24317</v>
      </c>
      <c r="F77" s="136">
        <v>44136</v>
      </c>
      <c r="G77" s="141">
        <f t="shared" si="2"/>
        <v>20</v>
      </c>
      <c r="H77" s="143" t="s">
        <v>185</v>
      </c>
      <c r="I77" s="141" t="s">
        <v>192</v>
      </c>
      <c r="J77" s="134" t="s">
        <v>201</v>
      </c>
      <c r="K77" s="134" t="s">
        <v>202</v>
      </c>
      <c r="L77" s="147"/>
      <c r="M77" s="142">
        <v>1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</row>
    <row r="78" spans="1:951" ht="25" customHeight="1" x14ac:dyDescent="0.35">
      <c r="A78" s="139" t="s">
        <v>151</v>
      </c>
      <c r="B78" s="134">
        <v>7189404</v>
      </c>
      <c r="C78" s="140" t="s">
        <v>493</v>
      </c>
      <c r="D78" s="136">
        <v>39181</v>
      </c>
      <c r="E78" s="136">
        <v>21995</v>
      </c>
      <c r="F78" s="136">
        <v>43179</v>
      </c>
      <c r="G78" s="141">
        <f t="shared" si="2"/>
        <v>10</v>
      </c>
      <c r="H78" s="143" t="s">
        <v>189</v>
      </c>
      <c r="I78" s="141" t="s">
        <v>192</v>
      </c>
      <c r="J78" s="134" t="s">
        <v>201</v>
      </c>
      <c r="K78" s="134" t="s">
        <v>202</v>
      </c>
      <c r="L78" s="147"/>
      <c r="M78" s="142">
        <v>1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</row>
    <row r="79" spans="1:951" ht="25" customHeight="1" x14ac:dyDescent="0.35">
      <c r="A79" s="139" t="s">
        <v>151</v>
      </c>
      <c r="B79" s="134">
        <v>7191335</v>
      </c>
      <c r="C79" s="140" t="s">
        <v>494</v>
      </c>
      <c r="D79" s="136">
        <v>39722</v>
      </c>
      <c r="E79" s="136">
        <v>22083</v>
      </c>
      <c r="F79" s="136">
        <v>45080</v>
      </c>
      <c r="G79" s="141">
        <f t="shared" si="2"/>
        <v>14</v>
      </c>
      <c r="H79" s="143" t="s">
        <v>189</v>
      </c>
      <c r="I79" s="141" t="s">
        <v>192</v>
      </c>
      <c r="J79" s="134" t="s">
        <v>204</v>
      </c>
      <c r="K79" s="134" t="s">
        <v>202</v>
      </c>
      <c r="L79" s="147"/>
      <c r="M79" s="142">
        <v>1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</row>
    <row r="80" spans="1:951" ht="25" customHeight="1" x14ac:dyDescent="0.35">
      <c r="A80" s="139" t="s">
        <v>151</v>
      </c>
      <c r="B80" s="134">
        <v>7191863</v>
      </c>
      <c r="C80" s="140" t="s">
        <v>495</v>
      </c>
      <c r="D80" s="136">
        <v>30513</v>
      </c>
      <c r="E80" s="136">
        <v>16587</v>
      </c>
      <c r="F80" s="136">
        <v>34182</v>
      </c>
      <c r="G80" s="141">
        <f t="shared" si="2"/>
        <v>10</v>
      </c>
      <c r="H80" s="143" t="s">
        <v>185</v>
      </c>
      <c r="I80" s="141" t="s">
        <v>192</v>
      </c>
      <c r="J80" s="134" t="s">
        <v>204</v>
      </c>
      <c r="K80" s="134" t="s">
        <v>202</v>
      </c>
      <c r="L80" s="147"/>
      <c r="M80" s="142">
        <v>1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</row>
    <row r="81" spans="1:951" ht="25" customHeight="1" x14ac:dyDescent="0.35">
      <c r="A81" s="139" t="s">
        <v>151</v>
      </c>
      <c r="B81" s="134">
        <v>7206733</v>
      </c>
      <c r="C81" s="140" t="s">
        <v>496</v>
      </c>
      <c r="D81" s="136">
        <v>34731</v>
      </c>
      <c r="E81" s="136">
        <v>22901</v>
      </c>
      <c r="F81" s="136">
        <v>42653</v>
      </c>
      <c r="G81" s="141">
        <f t="shared" si="2"/>
        <v>21</v>
      </c>
      <c r="H81" s="143" t="s">
        <v>185</v>
      </c>
      <c r="I81" s="141" t="s">
        <v>192</v>
      </c>
      <c r="J81" s="134" t="s">
        <v>150</v>
      </c>
      <c r="K81" s="134" t="s">
        <v>202</v>
      </c>
      <c r="L81" s="147"/>
      <c r="M81" s="142">
        <v>1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</row>
    <row r="82" spans="1:951" ht="25" customHeight="1" x14ac:dyDescent="0.35">
      <c r="A82" s="139" t="s">
        <v>151</v>
      </c>
      <c r="B82" s="134">
        <v>7220631</v>
      </c>
      <c r="C82" s="140" t="s">
        <v>497</v>
      </c>
      <c r="D82" s="136">
        <v>35186</v>
      </c>
      <c r="E82" s="136">
        <v>22933</v>
      </c>
      <c r="F82" s="136">
        <v>44681</v>
      </c>
      <c r="G82" s="141">
        <f t="shared" si="2"/>
        <v>25</v>
      </c>
      <c r="H82" s="143" t="s">
        <v>189</v>
      </c>
      <c r="I82" s="141" t="s">
        <v>192</v>
      </c>
      <c r="J82" s="134" t="s">
        <v>150</v>
      </c>
      <c r="K82" s="134" t="s">
        <v>202</v>
      </c>
      <c r="L82" s="147"/>
      <c r="M82" s="142">
        <v>1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</row>
    <row r="83" spans="1:951" ht="25" customHeight="1" x14ac:dyDescent="0.35">
      <c r="A83" s="139" t="s">
        <v>151</v>
      </c>
      <c r="B83" s="134">
        <v>7229713</v>
      </c>
      <c r="C83" s="140" t="s">
        <v>498</v>
      </c>
      <c r="D83" s="136">
        <v>37816</v>
      </c>
      <c r="E83" s="136">
        <v>24050</v>
      </c>
      <c r="F83" s="136">
        <v>43311</v>
      </c>
      <c r="G83" s="141">
        <f t="shared" si="2"/>
        <v>15</v>
      </c>
      <c r="H83" s="143" t="s">
        <v>189</v>
      </c>
      <c r="I83" s="141" t="s">
        <v>192</v>
      </c>
      <c r="J83" s="134" t="s">
        <v>150</v>
      </c>
      <c r="K83" s="134" t="s">
        <v>202</v>
      </c>
      <c r="L83" s="147"/>
      <c r="M83" s="142">
        <v>1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</row>
    <row r="84" spans="1:951" ht="25" customHeight="1" x14ac:dyDescent="0.35">
      <c r="A84" s="139" t="s">
        <v>151</v>
      </c>
      <c r="B84" s="134">
        <v>7254260</v>
      </c>
      <c r="C84" s="140" t="s">
        <v>499</v>
      </c>
      <c r="D84" s="136">
        <v>36815</v>
      </c>
      <c r="E84" s="136">
        <v>24774</v>
      </c>
      <c r="F84" s="136">
        <v>43547</v>
      </c>
      <c r="G84" s="141">
        <f t="shared" si="2"/>
        <v>18</v>
      </c>
      <c r="H84" s="143" t="s">
        <v>189</v>
      </c>
      <c r="I84" s="141" t="s">
        <v>192</v>
      </c>
      <c r="J84" s="134" t="s">
        <v>150</v>
      </c>
      <c r="K84" s="134" t="s">
        <v>202</v>
      </c>
      <c r="L84" s="147"/>
      <c r="M84" s="142">
        <v>1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</row>
    <row r="85" spans="1:951" ht="25" customHeight="1" x14ac:dyDescent="0.35">
      <c r="A85" s="139" t="s">
        <v>151</v>
      </c>
      <c r="B85" s="134">
        <v>7255718</v>
      </c>
      <c r="C85" s="140" t="s">
        <v>500</v>
      </c>
      <c r="D85" s="136">
        <v>38376</v>
      </c>
      <c r="E85" s="136">
        <v>24573</v>
      </c>
      <c r="F85" s="136">
        <v>45705</v>
      </c>
      <c r="G85" s="141">
        <f t="shared" si="2"/>
        <v>20</v>
      </c>
      <c r="H85" s="143" t="s">
        <v>189</v>
      </c>
      <c r="I85" s="141" t="s">
        <v>192</v>
      </c>
      <c r="J85" s="134" t="s">
        <v>150</v>
      </c>
      <c r="K85" s="134" t="s">
        <v>202</v>
      </c>
      <c r="L85" s="147"/>
      <c r="M85" s="142">
        <v>1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</row>
    <row r="86" spans="1:951" ht="25" customHeight="1" x14ac:dyDescent="0.35">
      <c r="A86" s="139" t="s">
        <v>151</v>
      </c>
      <c r="B86" s="134">
        <v>7271029</v>
      </c>
      <c r="C86" s="140" t="s">
        <v>501</v>
      </c>
      <c r="D86" s="136">
        <v>34731</v>
      </c>
      <c r="E86" s="136">
        <v>20095</v>
      </c>
      <c r="F86" s="136">
        <v>42821</v>
      </c>
      <c r="G86" s="141">
        <f t="shared" si="2"/>
        <v>22</v>
      </c>
      <c r="H86" s="143" t="s">
        <v>185</v>
      </c>
      <c r="I86" s="141" t="s">
        <v>192</v>
      </c>
      <c r="J86" s="134" t="s">
        <v>204</v>
      </c>
      <c r="K86" s="134" t="s">
        <v>202</v>
      </c>
      <c r="L86" s="147"/>
      <c r="M86" s="142">
        <v>1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</row>
    <row r="87" spans="1:951" ht="25" customHeight="1" x14ac:dyDescent="0.35">
      <c r="A87" s="139" t="s">
        <v>151</v>
      </c>
      <c r="B87" s="134">
        <v>7285652</v>
      </c>
      <c r="C87" s="140" t="s">
        <v>502</v>
      </c>
      <c r="D87" s="136">
        <v>36815</v>
      </c>
      <c r="E87" s="136">
        <v>22525</v>
      </c>
      <c r="F87" s="136">
        <v>44681</v>
      </c>
      <c r="G87" s="141">
        <f t="shared" si="2"/>
        <v>21</v>
      </c>
      <c r="H87" s="143" t="s">
        <v>185</v>
      </c>
      <c r="I87" s="141" t="s">
        <v>192</v>
      </c>
      <c r="J87" s="134" t="s">
        <v>201</v>
      </c>
      <c r="K87" s="134" t="s">
        <v>202</v>
      </c>
      <c r="L87" s="147"/>
      <c r="M87" s="142">
        <v>1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</row>
    <row r="88" spans="1:951" ht="25" customHeight="1" x14ac:dyDescent="0.35">
      <c r="A88" s="139" t="s">
        <v>151</v>
      </c>
      <c r="B88" s="134">
        <v>7770255</v>
      </c>
      <c r="C88" s="140" t="s">
        <v>503</v>
      </c>
      <c r="D88" s="136">
        <v>38376</v>
      </c>
      <c r="E88" s="136">
        <v>25304</v>
      </c>
      <c r="F88" s="136">
        <v>43311</v>
      </c>
      <c r="G88" s="141">
        <f t="shared" si="2"/>
        <v>13</v>
      </c>
      <c r="H88" s="143" t="s">
        <v>189</v>
      </c>
      <c r="I88" s="141" t="s">
        <v>192</v>
      </c>
      <c r="J88" s="134" t="s">
        <v>204</v>
      </c>
      <c r="K88" s="134" t="s">
        <v>202</v>
      </c>
      <c r="L88" s="147"/>
      <c r="M88" s="142">
        <v>1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</row>
    <row r="89" spans="1:951" ht="25" customHeight="1" x14ac:dyDescent="0.35">
      <c r="A89" s="139" t="s">
        <v>151</v>
      </c>
      <c r="B89" s="134">
        <v>8169134</v>
      </c>
      <c r="C89" s="140" t="s">
        <v>504</v>
      </c>
      <c r="D89" s="136">
        <v>33939</v>
      </c>
      <c r="E89" s="136">
        <v>22228</v>
      </c>
      <c r="F89" s="136">
        <v>42653</v>
      </c>
      <c r="G89" s="141">
        <f t="shared" si="2"/>
        <v>23</v>
      </c>
      <c r="H89" s="143" t="s">
        <v>185</v>
      </c>
      <c r="I89" s="141" t="s">
        <v>192</v>
      </c>
      <c r="J89" s="134" t="s">
        <v>204</v>
      </c>
      <c r="K89" s="134" t="s">
        <v>202</v>
      </c>
      <c r="L89" s="147"/>
      <c r="M89" s="142">
        <v>1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</row>
    <row r="90" spans="1:951" s="83" customFormat="1" ht="25" customHeight="1" x14ac:dyDescent="0.3">
      <c r="A90" s="139" t="s">
        <v>151</v>
      </c>
      <c r="B90" s="134">
        <v>8741701</v>
      </c>
      <c r="C90" s="140" t="s">
        <v>505</v>
      </c>
      <c r="D90" s="136">
        <v>27881</v>
      </c>
      <c r="E90" s="136">
        <v>19761</v>
      </c>
      <c r="F90" s="136">
        <v>36872</v>
      </c>
      <c r="G90" s="141">
        <f t="shared" si="2"/>
        <v>24</v>
      </c>
      <c r="H90" s="143" t="s">
        <v>189</v>
      </c>
      <c r="I90" s="141" t="s">
        <v>192</v>
      </c>
      <c r="J90" s="134" t="s">
        <v>150</v>
      </c>
      <c r="K90" s="134" t="s">
        <v>202</v>
      </c>
      <c r="L90" s="147"/>
      <c r="M90" s="142">
        <v>1</v>
      </c>
    </row>
    <row r="91" spans="1:951" ht="25" customHeight="1" x14ac:dyDescent="0.35">
      <c r="A91" s="139" t="s">
        <v>151</v>
      </c>
      <c r="B91" s="134">
        <v>8781870</v>
      </c>
      <c r="C91" s="140" t="s">
        <v>506</v>
      </c>
      <c r="D91" s="136">
        <v>39181</v>
      </c>
      <c r="E91" s="136">
        <v>24177</v>
      </c>
      <c r="F91" s="136">
        <v>44267</v>
      </c>
      <c r="G91" s="141">
        <f t="shared" si="2"/>
        <v>13</v>
      </c>
      <c r="H91" s="143" t="s">
        <v>189</v>
      </c>
      <c r="I91" s="141" t="s">
        <v>192</v>
      </c>
      <c r="J91" s="134" t="s">
        <v>201</v>
      </c>
      <c r="K91" s="134" t="s">
        <v>199</v>
      </c>
      <c r="L91" s="147"/>
      <c r="M91" s="142">
        <v>1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</row>
    <row r="92" spans="1:951" ht="25" customHeight="1" x14ac:dyDescent="0.35">
      <c r="A92" s="139" t="s">
        <v>151</v>
      </c>
      <c r="B92" s="134">
        <v>8783133</v>
      </c>
      <c r="C92" s="140" t="s">
        <v>507</v>
      </c>
      <c r="D92" s="136">
        <v>36815</v>
      </c>
      <c r="E92" s="136">
        <v>23945</v>
      </c>
      <c r="F92" s="136">
        <v>43547</v>
      </c>
      <c r="G92" s="141">
        <f t="shared" si="2"/>
        <v>18</v>
      </c>
      <c r="H92" s="143" t="s">
        <v>189</v>
      </c>
      <c r="I92" s="141" t="s">
        <v>192</v>
      </c>
      <c r="J92" s="134" t="s">
        <v>150</v>
      </c>
      <c r="K92" s="134" t="s">
        <v>202</v>
      </c>
      <c r="L92" s="147"/>
      <c r="M92" s="142">
        <v>1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</row>
    <row r="93" spans="1:951" ht="25" customHeight="1" x14ac:dyDescent="0.35">
      <c r="A93" s="139" t="s">
        <v>151</v>
      </c>
      <c r="B93" s="134">
        <v>8815840</v>
      </c>
      <c r="C93" s="140" t="s">
        <v>508</v>
      </c>
      <c r="D93" s="136">
        <v>39722</v>
      </c>
      <c r="E93" s="136">
        <v>24092</v>
      </c>
      <c r="F93" s="136">
        <v>44155</v>
      </c>
      <c r="G93" s="141">
        <f t="shared" si="2"/>
        <v>12</v>
      </c>
      <c r="H93" s="143" t="s">
        <v>189</v>
      </c>
      <c r="I93" s="141" t="s">
        <v>192</v>
      </c>
      <c r="J93" s="134" t="s">
        <v>204</v>
      </c>
      <c r="K93" s="134" t="s">
        <v>202</v>
      </c>
      <c r="L93" s="147"/>
      <c r="M93" s="142">
        <v>1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</row>
    <row r="94" spans="1:951" ht="25" customHeight="1" x14ac:dyDescent="0.35">
      <c r="A94" s="139" t="s">
        <v>151</v>
      </c>
      <c r="B94" s="134">
        <v>8820997</v>
      </c>
      <c r="C94" s="140" t="s">
        <v>509</v>
      </c>
      <c r="D94" s="136">
        <v>39895</v>
      </c>
      <c r="E94" s="136">
        <v>23654</v>
      </c>
      <c r="F94" s="136">
        <v>44136</v>
      </c>
      <c r="G94" s="141">
        <f t="shared" si="2"/>
        <v>11</v>
      </c>
      <c r="H94" s="143" t="s">
        <v>189</v>
      </c>
      <c r="I94" s="141" t="s">
        <v>192</v>
      </c>
      <c r="J94" s="134" t="s">
        <v>204</v>
      </c>
      <c r="K94" s="134" t="s">
        <v>202</v>
      </c>
      <c r="L94" s="147"/>
      <c r="M94" s="142">
        <v>1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</row>
    <row r="95" spans="1:951" ht="25" customHeight="1" x14ac:dyDescent="0.35">
      <c r="A95" s="139" t="s">
        <v>151</v>
      </c>
      <c r="B95" s="134">
        <v>8854984</v>
      </c>
      <c r="C95" s="140" t="s">
        <v>510</v>
      </c>
      <c r="D95" s="136">
        <v>34731</v>
      </c>
      <c r="E95" s="136">
        <v>22721</v>
      </c>
      <c r="F95" s="136">
        <v>42944</v>
      </c>
      <c r="G95" s="141">
        <f t="shared" si="2"/>
        <v>22</v>
      </c>
      <c r="H95" s="143" t="s">
        <v>189</v>
      </c>
      <c r="I95" s="141" t="s">
        <v>192</v>
      </c>
      <c r="J95" s="134" t="s">
        <v>150</v>
      </c>
      <c r="K95" s="134" t="s">
        <v>202</v>
      </c>
      <c r="L95" s="147"/>
      <c r="M95" s="142">
        <v>1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</row>
    <row r="96" spans="1:951" ht="25" customHeight="1" x14ac:dyDescent="0.35">
      <c r="A96" s="139" t="s">
        <v>151</v>
      </c>
      <c r="B96" s="134">
        <v>8861381</v>
      </c>
      <c r="C96" s="140" t="s">
        <v>511</v>
      </c>
      <c r="D96" s="136">
        <v>36815</v>
      </c>
      <c r="E96" s="136">
        <v>22196</v>
      </c>
      <c r="F96" s="136">
        <v>43179</v>
      </c>
      <c r="G96" s="141">
        <f t="shared" si="2"/>
        <v>17</v>
      </c>
      <c r="H96" s="143" t="s">
        <v>185</v>
      </c>
      <c r="I96" s="141" t="s">
        <v>192</v>
      </c>
      <c r="J96" s="134" t="s">
        <v>150</v>
      </c>
      <c r="K96" s="134" t="s">
        <v>202</v>
      </c>
      <c r="L96" s="147"/>
      <c r="M96" s="142">
        <v>1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</row>
    <row r="97" spans="1:951" ht="25" customHeight="1" x14ac:dyDescent="0.35">
      <c r="A97" s="139" t="s">
        <v>151</v>
      </c>
      <c r="B97" s="134">
        <v>8904879</v>
      </c>
      <c r="C97" s="140" t="s">
        <v>512</v>
      </c>
      <c r="D97" s="136">
        <v>35497</v>
      </c>
      <c r="E97" s="136">
        <v>23504</v>
      </c>
      <c r="F97" s="136">
        <v>44926</v>
      </c>
      <c r="G97" s="141">
        <f t="shared" si="2"/>
        <v>25</v>
      </c>
      <c r="H97" s="143" t="s">
        <v>185</v>
      </c>
      <c r="I97" s="141" t="s">
        <v>192</v>
      </c>
      <c r="J97" s="134" t="s">
        <v>150</v>
      </c>
      <c r="K97" s="134" t="s">
        <v>202</v>
      </c>
      <c r="L97" s="147"/>
      <c r="M97" s="142">
        <v>1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</row>
    <row r="98" spans="1:951" ht="25" customHeight="1" x14ac:dyDescent="0.35">
      <c r="A98" s="139" t="s">
        <v>151</v>
      </c>
      <c r="B98" s="134">
        <v>8945624</v>
      </c>
      <c r="C98" s="140" t="s">
        <v>513</v>
      </c>
      <c r="D98" s="136">
        <v>38426</v>
      </c>
      <c r="E98" s="136">
        <v>18607</v>
      </c>
      <c r="F98" s="136">
        <v>44480</v>
      </c>
      <c r="G98" s="141">
        <f t="shared" si="2"/>
        <v>16</v>
      </c>
      <c r="H98" s="143" t="s">
        <v>185</v>
      </c>
      <c r="I98" s="141" t="s">
        <v>192</v>
      </c>
      <c r="J98" s="134" t="s">
        <v>201</v>
      </c>
      <c r="K98" s="134" t="s">
        <v>202</v>
      </c>
      <c r="L98" s="147"/>
      <c r="M98" s="142">
        <v>1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</row>
    <row r="99" spans="1:951" ht="25" customHeight="1" x14ac:dyDescent="0.35">
      <c r="A99" s="139" t="s">
        <v>151</v>
      </c>
      <c r="B99" s="134">
        <v>8949194</v>
      </c>
      <c r="C99" s="140" t="s">
        <v>514</v>
      </c>
      <c r="D99" s="136">
        <v>39181</v>
      </c>
      <c r="E99" s="136">
        <v>24122</v>
      </c>
      <c r="F99" s="136">
        <v>43179</v>
      </c>
      <c r="G99" s="141">
        <f t="shared" si="2"/>
        <v>10</v>
      </c>
      <c r="H99" s="143" t="s">
        <v>185</v>
      </c>
      <c r="I99" s="141" t="s">
        <v>192</v>
      </c>
      <c r="J99" s="134" t="s">
        <v>193</v>
      </c>
      <c r="K99" s="134" t="s">
        <v>202</v>
      </c>
      <c r="L99" s="147"/>
      <c r="M99" s="142">
        <v>1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</row>
    <row r="100" spans="1:951" ht="25" customHeight="1" x14ac:dyDescent="0.35">
      <c r="A100" s="139" t="s">
        <v>151</v>
      </c>
      <c r="B100" s="134">
        <v>8949523</v>
      </c>
      <c r="C100" s="140" t="s">
        <v>515</v>
      </c>
      <c r="D100" s="136">
        <v>39181</v>
      </c>
      <c r="E100" s="136">
        <v>25912</v>
      </c>
      <c r="F100" s="136">
        <v>44136</v>
      </c>
      <c r="G100" s="141">
        <f t="shared" si="2"/>
        <v>13</v>
      </c>
      <c r="H100" s="143" t="s">
        <v>185</v>
      </c>
      <c r="I100" s="141" t="s">
        <v>192</v>
      </c>
      <c r="J100" s="134" t="s">
        <v>149</v>
      </c>
      <c r="K100" s="134" t="s">
        <v>202</v>
      </c>
      <c r="L100" s="147"/>
      <c r="M100" s="142">
        <v>1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</row>
    <row r="101" spans="1:951" ht="25" customHeight="1" x14ac:dyDescent="0.35">
      <c r="A101" s="139" t="s">
        <v>151</v>
      </c>
      <c r="B101" s="134">
        <v>9005925</v>
      </c>
      <c r="C101" s="140" t="s">
        <v>516</v>
      </c>
      <c r="D101" s="136">
        <v>37188</v>
      </c>
      <c r="E101" s="136">
        <v>22250</v>
      </c>
      <c r="F101" s="136">
        <v>42653</v>
      </c>
      <c r="G101" s="141">
        <f t="shared" si="2"/>
        <v>14</v>
      </c>
      <c r="H101" s="143" t="s">
        <v>185</v>
      </c>
      <c r="I101" s="141" t="s">
        <v>192</v>
      </c>
      <c r="J101" s="134" t="s">
        <v>204</v>
      </c>
      <c r="K101" s="134" t="s">
        <v>202</v>
      </c>
      <c r="L101" s="147"/>
      <c r="M101" s="142">
        <v>1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</row>
    <row r="102" spans="1:951" ht="25" customHeight="1" x14ac:dyDescent="0.35">
      <c r="A102" s="139" t="s">
        <v>151</v>
      </c>
      <c r="B102" s="134">
        <v>9135132</v>
      </c>
      <c r="C102" s="140" t="s">
        <v>517</v>
      </c>
      <c r="D102" s="136">
        <v>38376</v>
      </c>
      <c r="E102" s="136">
        <v>24148</v>
      </c>
      <c r="F102" s="136">
        <v>43311</v>
      </c>
      <c r="G102" s="141">
        <f t="shared" si="2"/>
        <v>13</v>
      </c>
      <c r="H102" s="143" t="s">
        <v>189</v>
      </c>
      <c r="I102" s="141" t="s">
        <v>192</v>
      </c>
      <c r="J102" s="134" t="s">
        <v>204</v>
      </c>
      <c r="K102" s="134" t="s">
        <v>202</v>
      </c>
      <c r="L102" s="147"/>
      <c r="M102" s="142">
        <v>1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</row>
    <row r="103" spans="1:951" ht="25" customHeight="1" x14ac:dyDescent="0.35">
      <c r="A103" s="139" t="s">
        <v>151</v>
      </c>
      <c r="B103" s="134">
        <v>9230398</v>
      </c>
      <c r="C103" s="140" t="s">
        <v>518</v>
      </c>
      <c r="D103" s="136">
        <v>38376</v>
      </c>
      <c r="E103" s="136">
        <v>24125</v>
      </c>
      <c r="F103" s="136">
        <v>42944</v>
      </c>
      <c r="G103" s="141">
        <f t="shared" si="2"/>
        <v>12</v>
      </c>
      <c r="H103" s="143" t="s">
        <v>189</v>
      </c>
      <c r="I103" s="141" t="s">
        <v>192</v>
      </c>
      <c r="J103" s="134" t="s">
        <v>204</v>
      </c>
      <c r="K103" s="134" t="s">
        <v>202</v>
      </c>
      <c r="L103" s="147"/>
      <c r="M103" s="142">
        <v>1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</row>
    <row r="104" spans="1:951" ht="25" customHeight="1" x14ac:dyDescent="0.35">
      <c r="A104" s="139" t="s">
        <v>151</v>
      </c>
      <c r="B104" s="134">
        <v>9646249</v>
      </c>
      <c r="C104" s="140" t="s">
        <v>519</v>
      </c>
      <c r="D104" s="136">
        <v>34731</v>
      </c>
      <c r="E104" s="136">
        <v>25407</v>
      </c>
      <c r="F104" s="136">
        <v>41329</v>
      </c>
      <c r="G104" s="141">
        <f t="shared" si="2"/>
        <v>18</v>
      </c>
      <c r="H104" s="143" t="s">
        <v>189</v>
      </c>
      <c r="I104" s="141" t="s">
        <v>192</v>
      </c>
      <c r="J104" s="134" t="s">
        <v>150</v>
      </c>
      <c r="K104" s="134" t="s">
        <v>202</v>
      </c>
      <c r="L104" s="147"/>
      <c r="M104" s="142">
        <v>1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</row>
    <row r="105" spans="1:951" ht="25" customHeight="1" x14ac:dyDescent="0.35">
      <c r="A105" s="139" t="s">
        <v>151</v>
      </c>
      <c r="B105" s="134">
        <v>9886152</v>
      </c>
      <c r="C105" s="140" t="s">
        <v>520</v>
      </c>
      <c r="D105" s="136">
        <v>39181</v>
      </c>
      <c r="E105" s="136">
        <v>25243</v>
      </c>
      <c r="F105" s="136">
        <v>43311</v>
      </c>
      <c r="G105" s="141">
        <f t="shared" si="2"/>
        <v>11</v>
      </c>
      <c r="H105" s="143" t="s">
        <v>189</v>
      </c>
      <c r="I105" s="141" t="s">
        <v>192</v>
      </c>
      <c r="J105" s="134" t="s">
        <v>201</v>
      </c>
      <c r="K105" s="134" t="s">
        <v>199</v>
      </c>
      <c r="L105" s="147"/>
      <c r="M105" s="142">
        <v>1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</row>
    <row r="106" spans="1:951" ht="25" customHeight="1" x14ac:dyDescent="0.35">
      <c r="A106" s="139" t="s">
        <v>151</v>
      </c>
      <c r="B106" s="134">
        <v>10274164</v>
      </c>
      <c r="C106" s="140" t="s">
        <v>521</v>
      </c>
      <c r="D106" s="136">
        <v>36069</v>
      </c>
      <c r="E106" s="136">
        <v>18607</v>
      </c>
      <c r="F106" s="136">
        <v>45705</v>
      </c>
      <c r="G106" s="141">
        <f t="shared" si="2"/>
        <v>26</v>
      </c>
      <c r="H106" s="143" t="s">
        <v>189</v>
      </c>
      <c r="I106" s="141" t="s">
        <v>192</v>
      </c>
      <c r="J106" s="134" t="s">
        <v>150</v>
      </c>
      <c r="K106" s="134" t="s">
        <v>202</v>
      </c>
      <c r="L106" s="147"/>
      <c r="M106" s="142">
        <v>1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</row>
    <row r="107" spans="1:951" ht="25" customHeight="1" x14ac:dyDescent="0.35">
      <c r="A107" s="139" t="s">
        <v>151</v>
      </c>
      <c r="B107" s="134">
        <v>10356828</v>
      </c>
      <c r="C107" s="140" t="s">
        <v>522</v>
      </c>
      <c r="D107" s="136">
        <v>36661</v>
      </c>
      <c r="E107" s="136">
        <v>26108</v>
      </c>
      <c r="F107" s="136">
        <v>44886</v>
      </c>
      <c r="G107" s="141">
        <f t="shared" si="2"/>
        <v>22</v>
      </c>
      <c r="H107" s="143" t="s">
        <v>185</v>
      </c>
      <c r="I107" s="141" t="s">
        <v>192</v>
      </c>
      <c r="J107" s="134" t="s">
        <v>150</v>
      </c>
      <c r="K107" s="134" t="s">
        <v>202</v>
      </c>
      <c r="L107" s="147"/>
      <c r="M107" s="142">
        <v>1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</row>
    <row r="108" spans="1:951" ht="25" customHeight="1" x14ac:dyDescent="0.35">
      <c r="A108" s="139" t="s">
        <v>151</v>
      </c>
      <c r="B108" s="134">
        <v>10375964</v>
      </c>
      <c r="C108" s="140" t="s">
        <v>523</v>
      </c>
      <c r="D108" s="136">
        <v>36661</v>
      </c>
      <c r="E108" s="136">
        <v>25671</v>
      </c>
      <c r="F108" s="136">
        <v>45705</v>
      </c>
      <c r="G108" s="141">
        <f t="shared" si="2"/>
        <v>24</v>
      </c>
      <c r="H108" s="143" t="s">
        <v>189</v>
      </c>
      <c r="I108" s="141" t="s">
        <v>192</v>
      </c>
      <c r="J108" s="134" t="s">
        <v>193</v>
      </c>
      <c r="K108" s="134" t="s">
        <v>202</v>
      </c>
      <c r="L108" s="147"/>
      <c r="M108" s="142">
        <v>1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</row>
    <row r="109" spans="1:951" ht="25" customHeight="1" x14ac:dyDescent="0.35">
      <c r="A109" s="139" t="s">
        <v>151</v>
      </c>
      <c r="B109" s="134">
        <v>10457516</v>
      </c>
      <c r="C109" s="140" t="s">
        <v>524</v>
      </c>
      <c r="D109" s="136">
        <v>38376</v>
      </c>
      <c r="E109" s="136">
        <v>25218</v>
      </c>
      <c r="F109" s="136">
        <v>43179</v>
      </c>
      <c r="G109" s="141">
        <f t="shared" si="2"/>
        <v>13</v>
      </c>
      <c r="H109" s="143" t="s">
        <v>185</v>
      </c>
      <c r="I109" s="141" t="s">
        <v>192</v>
      </c>
      <c r="J109" s="134" t="s">
        <v>204</v>
      </c>
      <c r="K109" s="134" t="s">
        <v>202</v>
      </c>
      <c r="L109" s="147"/>
      <c r="M109" s="142">
        <v>1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</row>
    <row r="110" spans="1:951" ht="25" customHeight="1" x14ac:dyDescent="0.35">
      <c r="A110" s="139" t="s">
        <v>151</v>
      </c>
      <c r="B110" s="134">
        <v>10618597</v>
      </c>
      <c r="C110" s="140" t="s">
        <v>525</v>
      </c>
      <c r="D110" s="136">
        <v>37636</v>
      </c>
      <c r="E110" s="136">
        <v>25833</v>
      </c>
      <c r="F110" s="136">
        <v>44886</v>
      </c>
      <c r="G110" s="141">
        <f t="shared" si="2"/>
        <v>19</v>
      </c>
      <c r="H110" s="143" t="s">
        <v>189</v>
      </c>
      <c r="I110" s="141" t="s">
        <v>192</v>
      </c>
      <c r="J110" s="134" t="s">
        <v>150</v>
      </c>
      <c r="K110" s="134" t="s">
        <v>202</v>
      </c>
      <c r="L110" s="147"/>
      <c r="M110" s="142">
        <v>1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</row>
    <row r="111" spans="1:951" ht="25" customHeight="1" x14ac:dyDescent="0.35">
      <c r="A111" s="139" t="s">
        <v>151</v>
      </c>
      <c r="B111" s="134">
        <v>10665606</v>
      </c>
      <c r="C111" s="140" t="s">
        <v>526</v>
      </c>
      <c r="D111" s="136">
        <v>38376</v>
      </c>
      <c r="E111" s="136">
        <v>26474</v>
      </c>
      <c r="F111" s="136">
        <v>43311</v>
      </c>
      <c r="G111" s="141">
        <f t="shared" si="2"/>
        <v>13</v>
      </c>
      <c r="H111" s="143" t="s">
        <v>189</v>
      </c>
      <c r="I111" s="141" t="s">
        <v>192</v>
      </c>
      <c r="J111" s="134" t="s">
        <v>204</v>
      </c>
      <c r="K111" s="134" t="s">
        <v>202</v>
      </c>
      <c r="L111" s="147"/>
      <c r="M111" s="142">
        <v>1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</row>
    <row r="112" spans="1:951" ht="25" customHeight="1" x14ac:dyDescent="0.35">
      <c r="A112" s="139" t="s">
        <v>151</v>
      </c>
      <c r="B112" s="134">
        <v>10666578</v>
      </c>
      <c r="C112" s="140" t="s">
        <v>527</v>
      </c>
      <c r="D112" s="136">
        <v>35827</v>
      </c>
      <c r="E112" s="136">
        <v>27188</v>
      </c>
      <c r="F112" s="136">
        <v>44886</v>
      </c>
      <c r="G112" s="141">
        <f t="shared" si="2"/>
        <v>24</v>
      </c>
      <c r="H112" s="143" t="s">
        <v>189</v>
      </c>
      <c r="I112" s="141" t="s">
        <v>192</v>
      </c>
      <c r="J112" s="134" t="s">
        <v>150</v>
      </c>
      <c r="K112" s="134" t="s">
        <v>202</v>
      </c>
      <c r="L112" s="147"/>
      <c r="M112" s="142">
        <v>1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</row>
    <row r="113" spans="1:951" ht="25" customHeight="1" x14ac:dyDescent="0.35">
      <c r="A113" s="139" t="s">
        <v>151</v>
      </c>
      <c r="B113" s="134">
        <v>11087779</v>
      </c>
      <c r="C113" s="140" t="s">
        <v>528</v>
      </c>
      <c r="D113" s="136">
        <v>37452</v>
      </c>
      <c r="E113" s="136">
        <v>26855</v>
      </c>
      <c r="F113" s="136">
        <v>45080</v>
      </c>
      <c r="G113" s="141">
        <f t="shared" si="2"/>
        <v>20</v>
      </c>
      <c r="H113" s="143" t="s">
        <v>189</v>
      </c>
      <c r="I113" s="141" t="s">
        <v>192</v>
      </c>
      <c r="J113" s="134" t="s">
        <v>150</v>
      </c>
      <c r="K113" s="134" t="s">
        <v>202</v>
      </c>
      <c r="L113" s="147"/>
      <c r="M113" s="142">
        <v>1</v>
      </c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</row>
    <row r="114" spans="1:951" ht="25" customHeight="1" x14ac:dyDescent="0.35">
      <c r="A114" s="139" t="s">
        <v>151</v>
      </c>
      <c r="B114" s="134">
        <v>11090545</v>
      </c>
      <c r="C114" s="140" t="s">
        <v>529</v>
      </c>
      <c r="D114" s="136">
        <v>39181</v>
      </c>
      <c r="E114" s="136">
        <v>25713</v>
      </c>
      <c r="F114" s="136">
        <v>45086</v>
      </c>
      <c r="G114" s="141">
        <f t="shared" si="2"/>
        <v>16</v>
      </c>
      <c r="H114" s="143" t="s">
        <v>185</v>
      </c>
      <c r="I114" s="141" t="s">
        <v>192</v>
      </c>
      <c r="J114" s="134" t="s">
        <v>204</v>
      </c>
      <c r="K114" s="134" t="s">
        <v>202</v>
      </c>
      <c r="L114" s="147"/>
      <c r="M114" s="142">
        <v>1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</row>
    <row r="115" spans="1:951" ht="25" customHeight="1" x14ac:dyDescent="0.35">
      <c r="A115" s="139" t="s">
        <v>151</v>
      </c>
      <c r="B115" s="134">
        <v>11120083</v>
      </c>
      <c r="C115" s="140" t="s">
        <v>530</v>
      </c>
      <c r="D115" s="136">
        <v>38473</v>
      </c>
      <c r="E115" s="136">
        <v>27616</v>
      </c>
      <c r="F115" s="136">
        <v>43894</v>
      </c>
      <c r="G115" s="141">
        <f t="shared" si="2"/>
        <v>14</v>
      </c>
      <c r="H115" s="143" t="s">
        <v>189</v>
      </c>
      <c r="I115" s="141" t="s">
        <v>192</v>
      </c>
      <c r="J115" s="134" t="s">
        <v>204</v>
      </c>
      <c r="K115" s="134" t="s">
        <v>202</v>
      </c>
      <c r="L115" s="147"/>
      <c r="M115" s="142">
        <v>1</v>
      </c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</row>
    <row r="116" spans="1:951" ht="28.5" customHeight="1" thickBot="1" x14ac:dyDescent="0.6">
      <c r="A116" s="93"/>
      <c r="B116" s="89" t="s">
        <v>170</v>
      </c>
      <c r="C116" s="92">
        <f>COUNTIF(B10:B115,"&gt;0")</f>
        <v>106</v>
      </c>
      <c r="D116" s="91"/>
      <c r="E116" s="94"/>
      <c r="F116" s="94"/>
      <c r="G116" s="94"/>
      <c r="H116" s="151"/>
      <c r="I116" s="151"/>
      <c r="J116" s="94"/>
      <c r="K116" s="94"/>
      <c r="L116" s="94"/>
      <c r="M116" s="94"/>
    </row>
  </sheetData>
  <autoFilter ref="A7:FZ116" xr:uid="{00000000-0009-0000-0000-00000A000000}"/>
  <mergeCells count="3">
    <mergeCell ref="A5:H5"/>
    <mergeCell ref="I5:M5"/>
    <mergeCell ref="A3:J3"/>
  </mergeCells>
  <dataValidations count="2">
    <dataValidation operator="equal" allowBlank="1" showInputMessage="1" showErrorMessage="1" promptTitle="Registro obligatorio" prompt="Dato indispensable para el cálculo del Bono Fin de Año" sqref="I8:I115 B8:B115 E8:E115" xr:uid="{00000000-0002-0000-0A00-000000000000}">
      <formula1>0</formula1>
      <formula2>0</formula2>
    </dataValidation>
    <dataValidation operator="equal" allowBlank="1" showInputMessage="1" showErrorMessage="1" promptTitle="Registro obligatorio" prompt="Dato indispensable para el cálculo del Bono Fin de Año" sqref="J1:L1048576" xr:uid="{00000000-0002-0000-0A00-000001000000}"/>
  </dataValidations>
  <printOptions horizontalCentered="1" verticalCentered="1"/>
  <pageMargins left="0" right="0" top="0" bottom="0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5737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19</vt:i4>
      </vt:variant>
    </vt:vector>
  </HeadingPairs>
  <TitlesOfParts>
    <vt:vector size="26" baseType="lpstr">
      <vt:lpstr>LISTADO_IEU_POR_CODIGO</vt:lpstr>
      <vt:lpstr>RESUMEN</vt:lpstr>
      <vt:lpstr>RESUMEN_PRESUPUESTARIO</vt:lpstr>
      <vt:lpstr>RESUMEN_GENERAL</vt:lpstr>
      <vt:lpstr>DOC_FIJOS</vt:lpstr>
      <vt:lpstr>DOC_CONTRATADOS</vt:lpstr>
      <vt:lpstr>DOC_JUBILADOS</vt:lpstr>
      <vt:lpstr>DOC_CONTRATADOS!_FilterDatabase</vt:lpstr>
      <vt:lpstr>DOC_FIJOS!_FilterDatabase</vt:lpstr>
      <vt:lpstr>DOC_JUBILADOS!_FilterDatabase</vt:lpstr>
      <vt:lpstr>DOC_CONTRATADOS!_FilterDatabase_0</vt:lpstr>
      <vt:lpstr>DOC_FIJOS!_FilterDatabase_0</vt:lpstr>
      <vt:lpstr>DOC_JUBILADOS!_FilterDatabase_0</vt:lpstr>
      <vt:lpstr>DOC_CONTRATADOS!_FilterDatabase_0_0</vt:lpstr>
      <vt:lpstr>DOC_FIJOS!_FilterDatabase_0_0</vt:lpstr>
      <vt:lpstr>DOC_JUBILADOS!_FilterDatabase_0_0</vt:lpstr>
      <vt:lpstr>DOC_CONTRATADOS!_FilterDatabase_0_0_0</vt:lpstr>
      <vt:lpstr>DOC_FIJOS!_FilterDatabase_0_0_0</vt:lpstr>
      <vt:lpstr>DOC_JUBILADOS!_FilterDatabase_0_0_0</vt:lpstr>
      <vt:lpstr>DOC_CONTRATADOS!_FilterDatabase_0_0_0_0</vt:lpstr>
      <vt:lpstr>DOC_FIJOS!_FilterDatabase_0_0_0_0</vt:lpstr>
      <vt:lpstr>DOC_JUBILADOS!_FilterDatabase_0_0_0_0</vt:lpstr>
      <vt:lpstr>DOC_CONTRATADOS!_FilterDatabase_0_0_0_0_0</vt:lpstr>
      <vt:lpstr>DOC_FIJOS!_FilterDatabase_0_0_0_0_0</vt:lpstr>
      <vt:lpstr>DOC_JUBILADOS!_FilterDatabase_0_0_0_0_0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Humano06</dc:creator>
  <cp:lastModifiedBy>lucas.a carrizales ruiz</cp:lastModifiedBy>
  <cp:revision>21</cp:revision>
  <cp:lastPrinted>2015-10-30T21:26:15Z</cp:lastPrinted>
  <dcterms:created xsi:type="dcterms:W3CDTF">2015-10-22T15:14:49Z</dcterms:created>
  <dcterms:modified xsi:type="dcterms:W3CDTF">2025-07-28T18:31:22Z</dcterms:modified>
  <dc:language>es-VE</dc:language>
</cp:coreProperties>
</file>