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NRYC\COMISION ELECTORAL\DATA DOCENTES ELECCIONES AL CO-GOBIERNO\"/>
    </mc:Choice>
  </mc:AlternateContent>
  <xr:revisionPtr revIDLastSave="0" documentId="13_ncr:1_{22CFB2CB-AC0B-4D25-8BCA-62BDC3F885D3}" xr6:coauthVersionLast="37" xr6:coauthVersionMax="37" xr10:uidLastSave="{00000000-0000-0000-0000-000000000000}"/>
  <bookViews>
    <workbookView xWindow="0" yWindow="0" windowWidth="21600" windowHeight="9740" tabRatio="760" firstSheet="1" activeTab="1" xr2:uid="{00000000-000D-0000-FFFF-FFFF00000000}"/>
  </bookViews>
  <sheets>
    <sheet name="LISTADO_IEU_POR_CODIGO" sheetId="2" state="hidden" r:id="rId1"/>
    <sheet name="RESUMEN" sheetId="3" r:id="rId2"/>
    <sheet name="RESUMEN_PRESUPUESTARIO" sheetId="4" state="hidden" r:id="rId3"/>
    <sheet name="RESUMEN_GENERAL" sheetId="5" state="hidden" r:id="rId4"/>
    <sheet name="DOC_FIJOS" sheetId="7" r:id="rId5"/>
    <sheet name="DOC_CONTRATADOS" sheetId="8" r:id="rId6"/>
    <sheet name="DOC_JUBILADOS" sheetId="13" r:id="rId7"/>
  </sheets>
  <definedNames>
    <definedName name="_xlnm._FilterDatabase" localSheetId="5" hidden="1">DOC_CONTRATADOS!$A$7:$IA$566</definedName>
    <definedName name="_xlnm._FilterDatabase" localSheetId="4" hidden="1">DOC_FIJOS!$A$7:$FK$143</definedName>
    <definedName name="_xlnm._FilterDatabase" localSheetId="6" hidden="1">DOC_JUBILADOS!$A$7:$FZ$85</definedName>
    <definedName name="_FilterDatabase_0" localSheetId="5">DOC_CONTRATADOS!$A$7:$IA$566</definedName>
    <definedName name="_FilterDatabase_0" localSheetId="4">DOC_FIJOS!$A$7:$FK$143</definedName>
    <definedName name="_FilterDatabase_0" localSheetId="6">DOC_JUBILADOS!$A$7:$FZ$85</definedName>
    <definedName name="_FilterDatabase_0_0" localSheetId="5">DOC_CONTRATADOS!$A$7:$IA$566</definedName>
    <definedName name="_FilterDatabase_0_0" localSheetId="4">DOC_FIJOS!$A$7:$FK$143</definedName>
    <definedName name="_FilterDatabase_0_0" localSheetId="6">DOC_JUBILADOS!$A$7:$FZ$85</definedName>
    <definedName name="_FilterDatabase_0_0_0" localSheetId="5">DOC_CONTRATADOS!$A$7:$IA$566</definedName>
    <definedName name="_FilterDatabase_0_0_0" localSheetId="4">DOC_FIJOS!$A$7:$FK$143</definedName>
    <definedName name="_FilterDatabase_0_0_0" localSheetId="6">DOC_JUBILADOS!$A$7:$FZ$85</definedName>
    <definedName name="_FilterDatabase_0_0_0_0" localSheetId="5">DOC_CONTRATADOS!$A$7:$IA$566</definedName>
    <definedName name="_FilterDatabase_0_0_0_0" localSheetId="4">DOC_FIJOS!$A$7:$FK$143</definedName>
    <definedName name="_FilterDatabase_0_0_0_0" localSheetId="6">DOC_JUBILADOS!$A$7:$FZ$85</definedName>
    <definedName name="_FilterDatabase_0_0_0_0_0" localSheetId="5">DOC_CONTRATADOS!$A$7:$IA$566</definedName>
    <definedName name="_FilterDatabase_0_0_0_0_0" localSheetId="4">DOC_FIJOS!$A$7:$FK$143</definedName>
    <definedName name="_FilterDatabase_0_0_0_0_0" localSheetId="6">DOC_JUBILADOS!$A$7:$FZ$85</definedName>
    <definedName name="CODIGO">LISTADO_IEU_POR_CODIGO!$A$5:$A$60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5" i="13" l="1"/>
  <c r="C143" i="7"/>
  <c r="H36" i="7" l="1"/>
  <c r="I36" i="7" s="1"/>
  <c r="H114" i="7"/>
  <c r="I114" i="7" s="1"/>
  <c r="H113" i="7"/>
  <c r="I113" i="7" s="1"/>
  <c r="H8" i="7"/>
  <c r="I8" i="7" s="1"/>
  <c r="H64" i="7"/>
  <c r="I64" i="7" s="1"/>
  <c r="H126" i="7"/>
  <c r="I126" i="7" s="1"/>
  <c r="H107" i="7"/>
  <c r="I107" i="7" s="1"/>
  <c r="H96" i="7"/>
  <c r="I96" i="7" s="1"/>
  <c r="H48" i="7"/>
  <c r="I48" i="7" s="1"/>
  <c r="H75" i="7"/>
  <c r="I75" i="7" s="1"/>
  <c r="H31" i="7"/>
  <c r="I31" i="7" s="1"/>
  <c r="H89" i="7"/>
  <c r="I89" i="7" s="1"/>
  <c r="H130" i="7"/>
  <c r="I130" i="7" s="1"/>
  <c r="H30" i="7"/>
  <c r="I30" i="7" s="1"/>
  <c r="H52" i="7"/>
  <c r="I52" i="7" s="1"/>
  <c r="H139" i="7"/>
  <c r="I139" i="7" s="1"/>
  <c r="H65" i="7"/>
  <c r="I65" i="7" s="1"/>
  <c r="H122" i="7"/>
  <c r="I122" i="7" s="1"/>
  <c r="H108" i="7"/>
  <c r="I108" i="7" s="1"/>
  <c r="H19" i="7"/>
  <c r="I19" i="7" s="1"/>
  <c r="H79" i="7"/>
  <c r="I79" i="7" s="1"/>
  <c r="H17" i="7"/>
  <c r="I17" i="7" s="1"/>
  <c r="H137" i="7"/>
  <c r="I137" i="7" s="1"/>
  <c r="H60" i="7"/>
  <c r="I60" i="7" s="1"/>
  <c r="H120" i="7"/>
  <c r="I120" i="7" s="1"/>
  <c r="H86" i="7"/>
  <c r="I86" i="7" s="1"/>
  <c r="H128" i="7"/>
  <c r="I128" i="7" s="1"/>
  <c r="H42" i="7"/>
  <c r="I42" i="7" s="1"/>
  <c r="H34" i="7"/>
  <c r="I34" i="7" s="1"/>
  <c r="H95" i="7"/>
  <c r="I95" i="7" s="1"/>
  <c r="H15" i="7"/>
  <c r="I15" i="7" s="1"/>
  <c r="H99" i="7"/>
  <c r="I99" i="7" s="1"/>
  <c r="H14" i="7"/>
  <c r="I14" i="7" s="1"/>
  <c r="H10" i="7"/>
  <c r="I10" i="7" s="1"/>
  <c r="H41" i="7"/>
  <c r="I41" i="7" s="1"/>
  <c r="H55" i="7"/>
  <c r="I55" i="7" s="1"/>
  <c r="H136" i="7"/>
  <c r="I136" i="7" s="1"/>
  <c r="H132" i="7"/>
  <c r="I132" i="7" s="1"/>
  <c r="H22" i="7"/>
  <c r="I22" i="7" s="1"/>
  <c r="H142" i="7"/>
  <c r="I142" i="7" s="1"/>
  <c r="H39" i="7"/>
  <c r="I39" i="7" s="1"/>
  <c r="H16" i="7"/>
  <c r="I16" i="7" s="1"/>
  <c r="H102" i="7"/>
  <c r="I102" i="7" s="1"/>
  <c r="H101" i="7"/>
  <c r="I101" i="7" s="1"/>
  <c r="H40" i="7"/>
  <c r="I40" i="7" s="1"/>
  <c r="H105" i="7"/>
  <c r="I105" i="7" s="1"/>
  <c r="H44" i="7"/>
  <c r="I44" i="7" s="1"/>
  <c r="H104" i="7"/>
  <c r="I104" i="7" s="1"/>
  <c r="H80" i="7"/>
  <c r="I80" i="7" s="1"/>
  <c r="H127" i="7"/>
  <c r="I127" i="7" s="1"/>
  <c r="H27" i="7"/>
  <c r="I27" i="7" s="1"/>
  <c r="H140" i="7"/>
  <c r="I140" i="7" s="1"/>
  <c r="H26" i="7"/>
  <c r="I26" i="7" s="1"/>
  <c r="H68" i="7"/>
  <c r="I68" i="7" s="1"/>
  <c r="H63" i="7"/>
  <c r="I63" i="7" s="1"/>
  <c r="H20" i="7"/>
  <c r="I20" i="7" s="1"/>
  <c r="H141" i="7"/>
  <c r="I141" i="7" s="1"/>
  <c r="H134" i="7"/>
  <c r="I134" i="7" s="1"/>
  <c r="H124" i="7"/>
  <c r="I124" i="7" s="1"/>
  <c r="H116" i="7"/>
  <c r="I116" i="7" s="1"/>
  <c r="H88" i="7"/>
  <c r="I88" i="7" s="1"/>
  <c r="H25" i="7"/>
  <c r="I25" i="7" s="1"/>
  <c r="H135" i="7"/>
  <c r="I135" i="7" s="1"/>
  <c r="H13" i="7"/>
  <c r="I13" i="7" s="1"/>
  <c r="H47" i="7"/>
  <c r="I47" i="7" s="1"/>
  <c r="H23" i="7"/>
  <c r="I23" i="7" s="1"/>
  <c r="H97" i="7"/>
  <c r="I97" i="7" s="1"/>
  <c r="H103" i="7"/>
  <c r="I103" i="7" s="1"/>
  <c r="H61" i="7"/>
  <c r="I61" i="7" s="1"/>
  <c r="H45" i="7"/>
  <c r="I45" i="7" s="1"/>
  <c r="H91" i="7"/>
  <c r="I91" i="7" s="1"/>
  <c r="H46" i="7"/>
  <c r="I46" i="7" s="1"/>
  <c r="H54" i="7"/>
  <c r="I54" i="7" s="1"/>
  <c r="H50" i="7"/>
  <c r="I50" i="7" s="1"/>
  <c r="H32" i="7"/>
  <c r="I32" i="7" s="1"/>
  <c r="H71" i="7"/>
  <c r="I71" i="7" s="1"/>
  <c r="H87" i="7"/>
  <c r="I87" i="7" s="1"/>
  <c r="H98" i="7"/>
  <c r="I98" i="7" s="1"/>
  <c r="H37" i="7"/>
  <c r="I37" i="7" s="1"/>
  <c r="H72" i="7"/>
  <c r="I72" i="7" s="1"/>
  <c r="H11" i="7"/>
  <c r="I11" i="7" s="1"/>
  <c r="H92" i="7"/>
  <c r="I92" i="7" s="1"/>
  <c r="H67" i="7"/>
  <c r="I67" i="7" s="1"/>
  <c r="H43" i="7"/>
  <c r="I43" i="7" s="1"/>
  <c r="H123" i="7"/>
  <c r="I123" i="7" s="1"/>
  <c r="H59" i="7"/>
  <c r="I59" i="7" s="1"/>
  <c r="H82" i="7"/>
  <c r="I82" i="7" s="1"/>
  <c r="H24" i="7"/>
  <c r="I24" i="7" s="1"/>
  <c r="H9" i="7"/>
  <c r="I9" i="7" s="1"/>
  <c r="H111" i="7"/>
  <c r="I111" i="7" s="1"/>
  <c r="H110" i="7"/>
  <c r="I110" i="7" s="1"/>
  <c r="H38" i="7"/>
  <c r="I38" i="7" s="1"/>
  <c r="H119" i="7"/>
  <c r="I119" i="7" s="1"/>
  <c r="H35" i="7"/>
  <c r="I35" i="7" s="1"/>
  <c r="H76" i="7"/>
  <c r="I76" i="7" s="1"/>
  <c r="H29" i="7"/>
  <c r="I29" i="7" s="1"/>
  <c r="H28" i="7"/>
  <c r="I28" i="7" s="1"/>
  <c r="H112" i="7"/>
  <c r="I112" i="7" s="1"/>
  <c r="H115" i="7"/>
  <c r="I115" i="7" s="1"/>
  <c r="H93" i="7"/>
  <c r="I93" i="7" s="1"/>
  <c r="H12" i="7"/>
  <c r="I12" i="7" s="1"/>
  <c r="H117" i="7"/>
  <c r="I117" i="7" s="1"/>
  <c r="H138" i="7"/>
  <c r="I138" i="7" s="1"/>
  <c r="H109" i="7"/>
  <c r="I109" i="7" s="1"/>
  <c r="H118" i="7"/>
  <c r="I118" i="7" s="1"/>
  <c r="H70" i="7"/>
  <c r="I70" i="7" s="1"/>
  <c r="H94" i="7"/>
  <c r="I94" i="7" s="1"/>
  <c r="H77" i="7"/>
  <c r="I77" i="7" s="1"/>
  <c r="H73" i="7"/>
  <c r="I73" i="7" s="1"/>
  <c r="H81" i="7"/>
  <c r="I81" i="7" s="1"/>
  <c r="H129" i="7"/>
  <c r="I129" i="7" s="1"/>
  <c r="H131" i="7"/>
  <c r="I131" i="7" s="1"/>
  <c r="H53" i="7"/>
  <c r="I53" i="7" s="1"/>
  <c r="H106" i="7"/>
  <c r="I106" i="7" s="1"/>
  <c r="H100" i="7"/>
  <c r="I100" i="7" s="1"/>
  <c r="H58" i="7"/>
  <c r="I58" i="7" s="1"/>
  <c r="H33" i="7"/>
  <c r="I33" i="7" s="1"/>
  <c r="H69" i="7"/>
  <c r="I69" i="7" s="1"/>
  <c r="H83" i="7"/>
  <c r="I83" i="7" s="1"/>
  <c r="H51" i="7"/>
  <c r="I51" i="7" s="1"/>
  <c r="H121" i="7"/>
  <c r="I121" i="7" s="1"/>
  <c r="H125" i="7"/>
  <c r="I125" i="7" s="1"/>
  <c r="H84" i="7"/>
  <c r="I84" i="7" s="1"/>
  <c r="H133" i="7"/>
  <c r="I133" i="7" s="1"/>
  <c r="H56" i="7"/>
  <c r="I56" i="7" s="1"/>
  <c r="H57" i="7"/>
  <c r="I57" i="7" s="1"/>
  <c r="H66" i="7"/>
  <c r="I66" i="7" s="1"/>
  <c r="H78" i="7"/>
  <c r="I78" i="7" s="1"/>
  <c r="H90" i="7"/>
  <c r="I90" i="7" s="1"/>
  <c r="H18" i="7"/>
  <c r="I18" i="7" s="1"/>
  <c r="H49" i="7"/>
  <c r="I49" i="7" s="1"/>
  <c r="H74" i="7"/>
  <c r="I74" i="7" s="1"/>
  <c r="H62" i="7"/>
  <c r="I62" i="7" s="1"/>
  <c r="H85" i="7"/>
  <c r="I85" i="7" s="1"/>
  <c r="H21" i="7"/>
  <c r="I21" i="7" s="1"/>
  <c r="C90" i="8" l="1"/>
  <c r="C7" i="3" s="1"/>
  <c r="G23" i="13" l="1"/>
  <c r="G82" i="13" l="1"/>
  <c r="G39" i="13"/>
  <c r="G45" i="13"/>
  <c r="G54" i="13"/>
  <c r="G66" i="13"/>
  <c r="G41" i="13"/>
  <c r="G47" i="13"/>
  <c r="G26" i="13"/>
  <c r="G21" i="13"/>
  <c r="G57" i="13"/>
  <c r="G34" i="13"/>
  <c r="G64" i="13"/>
  <c r="G59" i="13"/>
  <c r="G48" i="13"/>
  <c r="G72" i="13"/>
  <c r="G68" i="13"/>
  <c r="G14" i="13"/>
  <c r="G42" i="13"/>
  <c r="G24" i="13"/>
  <c r="G67" i="13"/>
  <c r="G65" i="13"/>
  <c r="G50" i="13"/>
  <c r="G51" i="13"/>
  <c r="G20" i="13"/>
  <c r="G37" i="13"/>
  <c r="G84" i="13"/>
  <c r="G29" i="13"/>
  <c r="G70" i="13"/>
  <c r="G15" i="13"/>
  <c r="G27" i="13"/>
  <c r="G49" i="13"/>
  <c r="G30" i="13"/>
  <c r="G52" i="13"/>
  <c r="G17" i="13"/>
  <c r="G60" i="13"/>
  <c r="G71" i="13"/>
  <c r="G43" i="13"/>
  <c r="G32" i="13"/>
  <c r="G74" i="13"/>
  <c r="G58" i="13"/>
  <c r="G19" i="13"/>
  <c r="G77" i="13"/>
  <c r="G46" i="13"/>
  <c r="G12" i="13"/>
  <c r="G33" i="13"/>
  <c r="G31" i="13"/>
  <c r="G61" i="13"/>
  <c r="G62" i="13"/>
  <c r="G18" i="13"/>
  <c r="G9" i="13"/>
  <c r="G83" i="13"/>
  <c r="G78" i="13"/>
  <c r="G81" i="13"/>
  <c r="G69" i="13"/>
  <c r="G35" i="13"/>
  <c r="G75" i="13"/>
  <c r="G79" i="13"/>
  <c r="G13" i="13"/>
  <c r="G40" i="13"/>
  <c r="G44" i="13"/>
  <c r="G56" i="13"/>
  <c r="G63" i="13"/>
  <c r="G16" i="13"/>
  <c r="G36" i="13"/>
  <c r="G22" i="13"/>
  <c r="G55" i="13"/>
  <c r="G25" i="13"/>
  <c r="G38" i="13"/>
  <c r="G11" i="13"/>
  <c r="G73" i="13"/>
  <c r="G8" i="13"/>
  <c r="G53" i="13"/>
  <c r="G10" i="13"/>
  <c r="G28" i="13"/>
  <c r="G80" i="13"/>
  <c r="G76" i="13"/>
  <c r="G17" i="5" l="1"/>
  <c r="H17" i="5" s="1"/>
  <c r="G16" i="5"/>
  <c r="H16" i="5" s="1"/>
  <c r="E16" i="5"/>
  <c r="F15" i="5"/>
  <c r="H15" i="5" s="1"/>
  <c r="E15" i="5"/>
  <c r="F14" i="5"/>
  <c r="H14" i="5" s="1"/>
  <c r="E14" i="5"/>
  <c r="C7" i="4" s="1"/>
  <c r="G13" i="5"/>
  <c r="H13" i="5" s="1"/>
  <c r="G12" i="5"/>
  <c r="H12" i="5" s="1"/>
  <c r="E12" i="5"/>
  <c r="F11" i="5"/>
  <c r="H11" i="5" s="1"/>
  <c r="E11" i="5"/>
  <c r="F10" i="5"/>
  <c r="H10" i="5" s="1"/>
  <c r="G9" i="5"/>
  <c r="G8" i="5"/>
  <c r="G19" i="5" s="1"/>
  <c r="E8" i="5"/>
  <c r="F7" i="5"/>
  <c r="H7" i="5" s="1"/>
  <c r="E7" i="5"/>
  <c r="F6" i="5"/>
  <c r="F19" i="5" s="1"/>
  <c r="A64" i="2"/>
  <c r="D8" i="4" l="1"/>
  <c r="F8" i="4" s="1"/>
  <c r="C9" i="4"/>
  <c r="C8" i="4"/>
  <c r="E10" i="4"/>
  <c r="F10" i="4" s="1"/>
  <c r="H9" i="5"/>
  <c r="D6" i="4"/>
  <c r="D12" i="4" s="1"/>
  <c r="D7" i="4"/>
  <c r="F7" i="4" s="1"/>
  <c r="E9" i="4"/>
  <c r="H6" i="5"/>
  <c r="H19" i="5" s="1"/>
  <c r="H8" i="5"/>
  <c r="F6" i="4" l="1"/>
  <c r="F12" i="4" s="1"/>
  <c r="G12" i="4" s="1"/>
  <c r="F9" i="4"/>
  <c r="E12" i="4"/>
  <c r="E10" i="5" l="1"/>
  <c r="C6" i="3" l="1"/>
  <c r="E6" i="5" l="1"/>
  <c r="E19" i="5" l="1"/>
  <c r="C6" i="4"/>
  <c r="C12" i="4" s="1"/>
  <c r="C8" i="3" l="1"/>
  <c r="E9" i="5"/>
  <c r="E13" i="5" l="1"/>
  <c r="C16" i="3" l="1"/>
  <c r="E17" i="5"/>
  <c r="C10" i="4" s="1"/>
</calcChain>
</file>

<file path=xl/sharedStrings.xml><?xml version="1.0" encoding="utf-8"?>
<sst xmlns="http://schemas.openxmlformats.org/spreadsheetml/2006/main" count="1569" uniqueCount="418">
  <si>
    <t>LISTADO IEU POR CODIGO</t>
  </si>
  <si>
    <t>CODIGO</t>
  </si>
  <si>
    <t>INSTITUCIÓN</t>
  </si>
  <si>
    <t>TIPO</t>
  </si>
  <si>
    <t>SELECCIONE CODIGO</t>
  </si>
  <si>
    <t>SELECCIONE CODIGO DEL ENTE</t>
  </si>
  <si>
    <t>A0006</t>
  </si>
  <si>
    <t>Colegio Universitario Francisco de Miranda (CUFM)</t>
  </si>
  <si>
    <t>Institutos y Colegios Universitarios</t>
  </si>
  <si>
    <t>A0007</t>
  </si>
  <si>
    <t>Colegio Universitario de Caracas (CUC)</t>
  </si>
  <si>
    <t>A0008</t>
  </si>
  <si>
    <t>Colegio Universitario “Profesor José Lorenzo Pérez Rodríguez”</t>
  </si>
  <si>
    <t>A0028</t>
  </si>
  <si>
    <t>Instituto Universitario de Tecnología “Dr. Federico Rivero Palacio”, Región Capital</t>
  </si>
  <si>
    <t>A0029</t>
  </si>
  <si>
    <t>Universidad Politécnica Territorial de Falcón "Alonso Gamero"</t>
  </si>
  <si>
    <t>Universidades Nacionales</t>
  </si>
  <si>
    <t>A0030</t>
  </si>
  <si>
    <t>Instituto Universitario de Tecnología Agroindustrial Región Los Andes</t>
  </si>
  <si>
    <t>A0032</t>
  </si>
  <si>
    <t>Instituto Universitario de Tecnología de los Llanos</t>
  </si>
  <si>
    <t>A0033</t>
  </si>
  <si>
    <t>Instituto Universitario de Tecnología de Maracaibo</t>
  </si>
  <si>
    <t>A0728</t>
  </si>
  <si>
    <t>Universidad Politécnica Territorial de Yaracuy "Arístides Bastidas"</t>
  </si>
  <si>
    <t>A0036</t>
  </si>
  <si>
    <t>Instituto Universitario de Tecnología de Puerto Cabello</t>
  </si>
  <si>
    <t>A0038</t>
  </si>
  <si>
    <t>Instituto Universitario de Tecnología de Valencia</t>
  </si>
  <si>
    <t>A0039</t>
  </si>
  <si>
    <t>Universidad Politécnica Territorial del Estado Trujillo "Mario Briceño Iragorry"</t>
  </si>
  <si>
    <t>A0040</t>
  </si>
  <si>
    <t>Universidad Politécnica Territorial “José Antonio Anzoátegui”</t>
  </si>
  <si>
    <t>A0042</t>
  </si>
  <si>
    <t>Instituto Universitario de Tecnología de Cabimas</t>
  </si>
  <si>
    <t>A0048</t>
  </si>
  <si>
    <t>Instituto Universitario de Tecnología del Oeste “Mariscal Sucre”</t>
  </si>
  <si>
    <t>A0080</t>
  </si>
  <si>
    <t>Universidad del Zulia (LUZ)</t>
  </si>
  <si>
    <t>A0081</t>
  </si>
  <si>
    <t>Universidad Nacional Experimental Politécnica Antonio José de Sucre (UNEXPO)</t>
  </si>
  <si>
    <t>A0082</t>
  </si>
  <si>
    <t>Universidad de Oriente (UDO)</t>
  </si>
  <si>
    <t>A0083</t>
  </si>
  <si>
    <t>Universidad de Los Andes (ULA)</t>
  </si>
  <si>
    <t>A0084</t>
  </si>
  <si>
    <t>Universidad Nacional Experimental de los Llanos Centrales Rómulo Gallegos (UNERG)</t>
  </si>
  <si>
    <t>A0085</t>
  </si>
  <si>
    <t>Universidad Nacional Experimental Rafael María Baralt (UNERMB)</t>
  </si>
  <si>
    <t>A0086</t>
  </si>
  <si>
    <t>Universidad Nacional Experimental Simón Bolívar (USB)</t>
  </si>
  <si>
    <t>A0087</t>
  </si>
  <si>
    <t>Universidad Nacional Abierta (UNA)</t>
  </si>
  <si>
    <t>A0088</t>
  </si>
  <si>
    <t>Universidad Nacional Experimental de Guayana (UNEG)</t>
  </si>
  <si>
    <t>A0089</t>
  </si>
  <si>
    <t>Universidad Centroccidental Lisandro Alvarado (UCLA)</t>
  </si>
  <si>
    <t>A0090</t>
  </si>
  <si>
    <t>Universidad Pedagógica Experimental Libertador (UPEL)</t>
  </si>
  <si>
    <t>A0091</t>
  </si>
  <si>
    <t>Universidad Nacional Experimental de Los Llanos Occidentales Ezequiel Zamora (UNELLEZ)</t>
  </si>
  <si>
    <t>A0092</t>
  </si>
  <si>
    <t>Universidad Nacional Experimental del Táchira (UNET)</t>
  </si>
  <si>
    <t>A0093</t>
  </si>
  <si>
    <t>Universidad Central de Venezuela (UCV)</t>
  </si>
  <si>
    <t>A0094</t>
  </si>
  <si>
    <t>Universidad de Carabobo (UC)</t>
  </si>
  <si>
    <t>A0095</t>
  </si>
  <si>
    <t>Universidad Nacional Experimental Simón Rodríguez (UNESR)</t>
  </si>
  <si>
    <t>A0096</t>
  </si>
  <si>
    <t>Universidad Nacional Experimental Francisco de Miranda (UNEFM)</t>
  </si>
  <si>
    <t>A0186</t>
  </si>
  <si>
    <t>Universidad Nacional Experimental del Yaracuy (UNEY)</t>
  </si>
  <si>
    <t>A0196</t>
  </si>
  <si>
    <t>Universidad Nacional Experimental Politécnica de la Fuerza Armada Nacional (UNEFA)</t>
  </si>
  <si>
    <t>A0208</t>
  </si>
  <si>
    <t>Universidad Nacional Experimental Sur del Lago "Jesús María Semprúm" (UNESUR)</t>
  </si>
  <si>
    <t>A0257</t>
  </si>
  <si>
    <t>Universidad Politécnica Territorial del Estado Portuguesa "Juan de Jesús Montilla" (UPT PORTUGUESA)</t>
  </si>
  <si>
    <t>A0258</t>
  </si>
  <si>
    <t>Universidad Politécnica Territorial del Estado Mérida "Kleber Ramirez"</t>
  </si>
  <si>
    <t>A0259</t>
  </si>
  <si>
    <t>Universidad Politécnica Territorial del Oeste de Sucre "Clodosbaldo Russian"</t>
  </si>
  <si>
    <t>A0260</t>
  </si>
  <si>
    <t>Universidad Politécnica Territorial de Paria "Luis Mariano Rivera"</t>
  </si>
  <si>
    <t>A0272</t>
  </si>
  <si>
    <t>Universidad Politécnica Territorial del Norte de Monagas “Ludovico Silva”</t>
  </si>
  <si>
    <t>A0565</t>
  </si>
  <si>
    <t>Universidad Politécnica Territorial de los Altos Mirandinos "Cecilio Acosta"</t>
  </si>
  <si>
    <t>A0588</t>
  </si>
  <si>
    <t>Universidad  Territorial Deltaica "Francisco Tamayo"</t>
  </si>
  <si>
    <t>A0912</t>
  </si>
  <si>
    <t>Universidad Nacional Experimental Marítima  del Caribe (UNEMC)</t>
  </si>
  <si>
    <t>A0925</t>
  </si>
  <si>
    <t>Instituto Universitario de Tecnología del Estado Bolívar</t>
  </si>
  <si>
    <t>A0942</t>
  </si>
  <si>
    <t>Universidad Bolivariana de Venezuela (UBV)</t>
  </si>
  <si>
    <t>A0952</t>
  </si>
  <si>
    <t>Universidad Iberoamericana del Deporte (UDS)</t>
  </si>
  <si>
    <t>A1315</t>
  </si>
  <si>
    <t>Instituto Universitario Latinoamericano de Agroecología "Paulo Freire" (IALA)</t>
  </si>
  <si>
    <t>A1322</t>
  </si>
  <si>
    <t>Universidad Nacional Experimental de Las Artes (UNEARTE)</t>
  </si>
  <si>
    <t>A1350</t>
  </si>
  <si>
    <t>Universidad Bolivariana de Trabajadores “Jesús Rivero” (UBTJR)</t>
  </si>
  <si>
    <t>A1364</t>
  </si>
  <si>
    <t>Universidad Politécnica Territorial del Alto Apure Pedro Camejo</t>
  </si>
  <si>
    <t>A1365</t>
  </si>
  <si>
    <t>Universidad Politécnica Territorial del Estado Barinas José Félix Rivas</t>
  </si>
  <si>
    <t>A1366</t>
  </si>
  <si>
    <t>Universidad Politécnica Territorial de Barlovento Argelia Laya</t>
  </si>
  <si>
    <t>A1367</t>
  </si>
  <si>
    <t>Universidad Politécnica Territorial del Estado Lara Andrés Eloy Blanco</t>
  </si>
  <si>
    <t>A1368</t>
  </si>
  <si>
    <t>Universidad Politécnica Territorial del Norte del Táchira Manuela Saenz</t>
  </si>
  <si>
    <t>A1369</t>
  </si>
  <si>
    <t>Universidad Politécnica Territorial del Estado Aragua Federico Brito Figueroa</t>
  </si>
  <si>
    <t>TOTAL</t>
  </si>
  <si>
    <t>Tipo de Personal</t>
  </si>
  <si>
    <t>No. de Personas</t>
  </si>
  <si>
    <t>Monto a Pagar (Bs.)</t>
  </si>
  <si>
    <t>Personal Docente y de Investigación</t>
  </si>
  <si>
    <t>Fijos</t>
  </si>
  <si>
    <t>Contratados</t>
  </si>
  <si>
    <t>Jubilados</t>
  </si>
  <si>
    <t>Pensionados</t>
  </si>
  <si>
    <t>Personal Administrativo</t>
  </si>
  <si>
    <t>Personal Obrero</t>
  </si>
  <si>
    <t>Total General</t>
  </si>
  <si>
    <t>NOMBRE DE LA INSTITUCIÓN:</t>
  </si>
  <si>
    <t>BONO VACACIONAL Y BONO RECREACIONAL 2014</t>
  </si>
  <si>
    <t>PARTIDA</t>
  </si>
  <si>
    <t>DESCRIPCION</t>
  </si>
  <si>
    <t>Bono Vacacional 
Monto a Pagar (Bs.)</t>
  </si>
  <si>
    <t>Bono Recreacional 
Monto a Pagar (Bs.)</t>
  </si>
  <si>
    <t>4.01.05.03.00</t>
  </si>
  <si>
    <t>Bono vacacional a empleados</t>
  </si>
  <si>
    <t>4.01.05.06.00</t>
  </si>
  <si>
    <t>Bono vacacional a obreros</t>
  </si>
  <si>
    <t>4.01.05.08.00</t>
  </si>
  <si>
    <t>Bono vacacional al personal contratado</t>
  </si>
  <si>
    <t>4.07.01.01.12</t>
  </si>
  <si>
    <t>Otras subvenciones socio - económicas del personal empleado, obrero y militar pensionado</t>
  </si>
  <si>
    <t>4.07.01.01.16</t>
  </si>
  <si>
    <t>Otras subvenciones socio - económicas del personal empleado, obrero y militar jubilado</t>
  </si>
  <si>
    <t>Personal Dodente y de Intestigación</t>
  </si>
  <si>
    <t>Personal Personal Obrero</t>
  </si>
  <si>
    <t>INSTRUCTOR</t>
  </si>
  <si>
    <t>TITULAR</t>
  </si>
  <si>
    <t>V</t>
  </si>
  <si>
    <t>PERSONAL DOCENTE Y DE INVESTIGACIÓN ACTIVO FIJO</t>
  </si>
  <si>
    <t>1-. DATOS PERSONALES DEL TRABAJADOR</t>
  </si>
  <si>
    <t>Nacionalidad</t>
  </si>
  <si>
    <t>Cédula</t>
  </si>
  <si>
    <t>Apellidos y Nombres</t>
  </si>
  <si>
    <t>Fecha de Ingreso</t>
  </si>
  <si>
    <t>Fecha de Inicio de Contrato</t>
  </si>
  <si>
    <t>Fecha de Nacimiento</t>
  </si>
  <si>
    <t>Género</t>
  </si>
  <si>
    <t>Tiempo de Servicio</t>
  </si>
  <si>
    <t>Categoría Académica</t>
  </si>
  <si>
    <t>Dedicación</t>
  </si>
  <si>
    <t>Horas semanales del tiempo convencional</t>
  </si>
  <si>
    <t>Indicar con “V”, si es venezolano, o con “E” si es extranjero. En formato texto</t>
  </si>
  <si>
    <t>Indicar sin punto ni comas en formato número entero</t>
  </si>
  <si>
    <t>En formato texto con mayúsculas y sin caracteres especiales.</t>
  </si>
  <si>
    <t>En formato fecha dd/mm/aaaa   Ejemplo: 01/01/2001.</t>
  </si>
  <si>
    <t>En formato fecha dd/mm/aaaa   Ejemplo: 01/01/2001. (llenar en caso de personal contratado).</t>
  </si>
  <si>
    <t>Contador</t>
  </si>
  <si>
    <t>PERSONAL DOCENTE Y DE INVESTIGACIÓN JUBILADO</t>
  </si>
  <si>
    <t>Fecha de jubilación o Pensión</t>
  </si>
  <si>
    <t>Años de Servicios</t>
  </si>
  <si>
    <t>Tipo de pensión</t>
  </si>
  <si>
    <t>Porcentaje de Pensión de Jubilación, incapacidad</t>
  </si>
  <si>
    <t>En formato número entero colocar el tiempo de servicios por los años completos de servicio al momento de la jubilación</t>
  </si>
  <si>
    <t>Colocar en formato de porcentaje,  el porcentaje de pensión otorgado</t>
  </si>
  <si>
    <t>2-. DATOS LABORALES EN EL MOMENTO DE LA JUBILACIÓN</t>
  </si>
  <si>
    <t>UNIVERSIDAD PEDAGOGICA EXPERIMENTAL LIBERTADOR - UPEL</t>
  </si>
  <si>
    <t>INSTITUTO:</t>
  </si>
  <si>
    <t xml:space="preserve"> Masculino 
 Femenino.</t>
  </si>
  <si>
    <t xml:space="preserve">Indicar Categoría Académica
Instructor
Asistente                        Agregado
Asociado
Titular
Auxiliar Docente I Bachiller
Auxiliar Docente II TSU Auxiliar Docente III Licenciado
</t>
  </si>
  <si>
    <t>Indicar Tiempo De Dedicación
Dedicación Exclusiva
Tiempo Completo
Medio Tiempo
Tiempo Convencional</t>
  </si>
  <si>
    <t>MASCULINO</t>
  </si>
  <si>
    <t>Dedicación Exclusiva</t>
  </si>
  <si>
    <t>PERSONAL DOCENTE Y DE INVESTIGACIÓN CONTRATADO</t>
  </si>
  <si>
    <t>FEMENINO</t>
  </si>
  <si>
    <t>Tiempo por los años completos de servicio al 30/06/2025</t>
  </si>
  <si>
    <t>Tiempo por los meses  completos  contados desde la fecha de ingreso hasta el 30/06/2025, si la antigüedad es menor a un (1) año</t>
  </si>
  <si>
    <t>JUBILACION</t>
  </si>
  <si>
    <t>ASISTENTE</t>
  </si>
  <si>
    <t xml:space="preserve">Indicar el  al tipo de pensión que se otorga            .
Jubilación         Incapacidad
</t>
  </si>
  <si>
    <t xml:space="preserve">En formato número entero Indicar las horas semanales del  personal a tiempo convencional                                      
8 horas semanales o mas
</t>
  </si>
  <si>
    <t>2-. DATOS LABORALES</t>
  </si>
  <si>
    <t>08 IP GERVASIO RUBIO</t>
  </si>
  <si>
    <t>DURAN DOUGLAS ALEXANDER</t>
  </si>
  <si>
    <t>RAMIREZ PEÑALVER DAYSI MAGALLI</t>
  </si>
  <si>
    <t>RAMIREZ PEDRAZA DULCE ALEXANDRA</t>
  </si>
  <si>
    <t>AGUILAR PARRA CLAUDIA ESPERANZA</t>
  </si>
  <si>
    <t>LABRADOR PEREZ. CESAR HUMBERTO</t>
  </si>
  <si>
    <t>SANCHEZ GUERRERO XIOMARA MARIA</t>
  </si>
  <si>
    <t>PEREZ MARQUEZ ROQUE ANTONIO</t>
  </si>
  <si>
    <t>PAEZ CHACON EFRAIN OMAR</t>
  </si>
  <si>
    <t>GARCIA MARIA TRINIDAD</t>
  </si>
  <si>
    <t>MENDOZA PRATO., CESAR AUGUSTO</t>
  </si>
  <si>
    <t>CORDOBA DELGADO LEONARDO</t>
  </si>
  <si>
    <t>ONTIVEROS CEPEDA ROBERTO CARLOS</t>
  </si>
  <si>
    <t>SANCHEZ ROSAL ANDRES ALEXANDER</t>
  </si>
  <si>
    <t>CONTRERAS MALENA</t>
  </si>
  <si>
    <t>GUEVARA DE RAMIREZ EGLA MARICELA</t>
  </si>
  <si>
    <t>VELAZCO DE TORRES MARIA LUCILA</t>
  </si>
  <si>
    <t>LAGUADO OICATA ANA LOURDES</t>
  </si>
  <si>
    <t>ROSALES OCHOA GUELMI GUEY</t>
  </si>
  <si>
    <t>QUINTERO VARGAS OSCAR ANTONIO</t>
  </si>
  <si>
    <t>BAZO PIRELA ALIDA DE LAS MERCEDES</t>
  </si>
  <si>
    <t>MOLINA ELSA YOLIMAR</t>
  </si>
  <si>
    <t>BASTIDAS AGUERO AURA JOSEFINA</t>
  </si>
  <si>
    <t>TORRES MALDONADO RAMON ELADIO</t>
  </si>
  <si>
    <t>HERRERA JAIMES, JHOAN CARLOS</t>
  </si>
  <si>
    <t>RODRIGUEZ RODRIGUEZ LEYDYS EYMAR</t>
  </si>
  <si>
    <t>NARVAEZ ALBARRACIN CARMEN ELEIDA</t>
  </si>
  <si>
    <t>SANCHEZ MIRANDA YORLEY BEATRIZ</t>
  </si>
  <si>
    <t>FUENTES CHACON YESSIE EMPERATRIZ</t>
  </si>
  <si>
    <t>DUARTE VALLADARES JEAN CARLOS</t>
  </si>
  <si>
    <t>PACHECO COLMENARES ZAIRA YURIMA</t>
  </si>
  <si>
    <t>BARON MUÑOZ LUIS JHON</t>
  </si>
  <si>
    <t>PASTRAN SUAREZ ROMER ABRAHAN</t>
  </si>
  <si>
    <t>BALZA GARCIA RAFAEL</t>
  </si>
  <si>
    <t>ALVARAY ROVALLO LAURA CARLINA DE LOS AN</t>
  </si>
  <si>
    <t>FLOREZ VILLAMIZAR. ARELYS</t>
  </si>
  <si>
    <t>HERNANDEZ CAMARGO ANGEL SECUNDINO</t>
  </si>
  <si>
    <t>TORRES LUIS ERNESTO</t>
  </si>
  <si>
    <t>SANTIAGO GARNICA JOSE ARMANDO</t>
  </si>
  <si>
    <t>BENTTI OCHOA AURA STELLA</t>
  </si>
  <si>
    <t>VILLARRUEL CHACON SERGIO JAIR</t>
  </si>
  <si>
    <t>FERNANDEZ PORRAS. LEO ANTONIO</t>
  </si>
  <si>
    <t>BARRIENTOS TOLOZA EDISSON ANDRES</t>
  </si>
  <si>
    <t>PEÑA VIELMA TONNY FRANCISCO</t>
  </si>
  <si>
    <t>PEÑA MENDEZ OLNEY YAHER</t>
  </si>
  <si>
    <t>FLOREZ VILLAMIZAR, ISLEYDA</t>
  </si>
  <si>
    <t>PEREZ AREVALO MARIA ALEJANDRA</t>
  </si>
  <si>
    <t>GAMEZ SANCHEZ CARLOS JULIO</t>
  </si>
  <si>
    <t>PEÑALOZA GONZALEZ NEOVE ROSSELYN</t>
  </si>
  <si>
    <t>MOLINA FLORES JUAN PABLO</t>
  </si>
  <si>
    <t>SANCHEZ GUERRERO., NORIS YAQUELINE</t>
  </si>
  <si>
    <t>CARPIO RUIZ PEDRO LORENZO</t>
  </si>
  <si>
    <t>VERA FERNANDEZ CARLY GABRIELA</t>
  </si>
  <si>
    <t>CALDERON DE HERNANDEZ MARTHA JAKELIN</t>
  </si>
  <si>
    <t>MALDONADO DE CONTRERAS CARLA JOHANNA</t>
  </si>
  <si>
    <t>JAIMES MARTINEZ BETZABET NALLELY</t>
  </si>
  <si>
    <t>BECERRA PARADA. WILMER ENRIQUE</t>
  </si>
  <si>
    <t>VERGARA MALDONADO MAYTEE ROSANDRY</t>
  </si>
  <si>
    <t>SUAREZ DE VALENCIA NURYS YORLEY</t>
  </si>
  <si>
    <t>RUIZ PEREZ HENRY LACLE</t>
  </si>
  <si>
    <t>RAMIREZ WALTERO KATTERINE</t>
  </si>
  <si>
    <t>OCHOA ALBARRACIN JOHAN ARMANDO</t>
  </si>
  <si>
    <t>CACERES BRUGUERA OSCAR ENRIQUE</t>
  </si>
  <si>
    <t>TARAZONA SANCHEZ JOSE JAVIER</t>
  </si>
  <si>
    <t>AVENDAÑO SANCHEZ ERIKA ELIZABETH</t>
  </si>
  <si>
    <t>GARCIA DE BAUTISTA MARIA ISABEL</t>
  </si>
  <si>
    <t>BENTTI PARADA FREDY EMIRO</t>
  </si>
  <si>
    <t>PANTALEON CHARITA GUIMAR VANESSA</t>
  </si>
  <si>
    <t>PEÑALOZA GARCIA BLANCA IRENE</t>
  </si>
  <si>
    <t>INGUANZO ARDILA ADRIANA MINELLY</t>
  </si>
  <si>
    <t>GAMEZ SANCHEZ, YURBY ANDREINA</t>
  </si>
  <si>
    <t>ORDUZ ALBARRACIN DARWIN JOEL</t>
  </si>
  <si>
    <t>GARCIA BERBESI NELLY CAROLINA</t>
  </si>
  <si>
    <t>HERNANDEZ AMAYA ELMA YURANI</t>
  </si>
  <si>
    <t>GOMEZ COLMENARES RONALD KABBIR</t>
  </si>
  <si>
    <t>DEPABLOS DE MALDONADO LEYMAR DEL CARMEN</t>
  </si>
  <si>
    <t>MARTINEZ ALARCON, MARIA ISABEL</t>
  </si>
  <si>
    <t>NOGUERA PARRA DANIELA DESIREE</t>
  </si>
  <si>
    <t>PARRA CACERES LIZZETH ALEXANDRA</t>
  </si>
  <si>
    <t>FAJARDO ROZO ANA YULY</t>
  </si>
  <si>
    <t>MEDINA PEÑALOZA YUSBETH ANDREINA</t>
  </si>
  <si>
    <t>ALVAREZ OCHOA LORENA DEL VALLE</t>
  </si>
  <si>
    <t>ORDUZ MORALES LAURA KARELIS</t>
  </si>
  <si>
    <t>MALDONADO DE BECERRA YESSICA YASMINA</t>
  </si>
  <si>
    <t>GALVIZ PEÑA RONALD HUMBERTO</t>
  </si>
  <si>
    <t>RUDA SUAREZ, JESUS IGNACIO</t>
  </si>
  <si>
    <t>HERNANDEZ PEÑA CARLOS EDUARDO</t>
  </si>
  <si>
    <t>MORA CARVAJAL BETSY YENIRETH</t>
  </si>
  <si>
    <t>BONILLA CARRILLO ANDRY EMANUEL</t>
  </si>
  <si>
    <t>ALASTRE GUTIERREZ JOSE VICENTE</t>
  </si>
  <si>
    <t>RAMIREZ MORALES. FERNANDO XAVIER</t>
  </si>
  <si>
    <t>RAMIREZ MORALES FERNANDO JOSE</t>
  </si>
  <si>
    <t>FERNANDEZ NIETO EVER LAFAID</t>
  </si>
  <si>
    <t>RODRIGUEZ GARCIA, LEIDY YUMARA</t>
  </si>
  <si>
    <t>DURAN CACERES YOSBERNA KATERIN</t>
  </si>
  <si>
    <t>MENESES RAMIREZ CARLOS JAVIER</t>
  </si>
  <si>
    <t>CHACON VELA MARIA DE LOS ANGELES</t>
  </si>
  <si>
    <t>CASANOVA RAMIREZ, MARXCHEZCA A.</t>
  </si>
  <si>
    <t>RAMIREZ PALENCIA YESSICA CAROLINA</t>
  </si>
  <si>
    <t>RAMIREZ VELASQUEZ JORGE DE JESUS</t>
  </si>
  <si>
    <t>ORTEGA ANGULO YOLY ANDREINA</t>
  </si>
  <si>
    <t>ANGARITA MANCERA JULIAN ANDRES</t>
  </si>
  <si>
    <t>RIASCOS AGUIRRE SUSANA</t>
  </si>
  <si>
    <t>VALENCIA RIVAS ROBINSON</t>
  </si>
  <si>
    <t>RAMIREZ GUEVARA., EMILY MAIRETH</t>
  </si>
  <si>
    <t>RINCON CONTRERAS CARMEN</t>
  </si>
  <si>
    <t>MARQUEZ RANGEL JOSE ANTONIO</t>
  </si>
  <si>
    <t>ORTUÑO FERNANDEZ WILMER JOSE</t>
  </si>
  <si>
    <t>MOLINA CASTELLANOS ALIX ZOVEIDA</t>
  </si>
  <si>
    <t>MEDINA ROA EMILIO</t>
  </si>
  <si>
    <t>MONCADA VARGAS MARCO TULIO</t>
  </si>
  <si>
    <t>SANCHEZ PRATO NESTOR RAMON</t>
  </si>
  <si>
    <t>SANCHEZ. RAUL ANTONIO</t>
  </si>
  <si>
    <t>HANTUCH MENDOZA ZAIRA NORELYS</t>
  </si>
  <si>
    <t>PEREZ HERNANDEZ RAFAEL AURELIO</t>
  </si>
  <si>
    <t>PATIÑO CACERES JOSE ASDRUBAL</t>
  </si>
  <si>
    <t>HERNANDEZ ORDOÑEZ RICARDO</t>
  </si>
  <si>
    <t>DUARTE MORA JEANNE YVANOVA</t>
  </si>
  <si>
    <t>MALDONADO PERNIA LINO IVAN</t>
  </si>
  <si>
    <t>MORA LOPEZ YANIRA SUSANA</t>
  </si>
  <si>
    <t>GOMEZ ZAMBRANO PEDRO AURELIO</t>
  </si>
  <si>
    <t>ROSALES CONTRERAS CESAR AUGUSTO</t>
  </si>
  <si>
    <t>SANCHEZ DEL MAR CHRISTIAN ADOLFO</t>
  </si>
  <si>
    <t>MORALES VIVAS YOSMAR KARINA</t>
  </si>
  <si>
    <t>SANTIAGO GARRIDO JUNIOR JOSE</t>
  </si>
  <si>
    <t>HERNANDEZ LABRADOR MONICA MARIA</t>
  </si>
  <si>
    <t>HERNANDEZ LABRADOR. MANUELITA MARIA</t>
  </si>
  <si>
    <t>LAGUADO OICATA., SONIA ESPERANZA</t>
  </si>
  <si>
    <t>MOLINA DE GARCIA FLOR DE MARIA</t>
  </si>
  <si>
    <t>ONTIVEROS CEPEDA. ZULY DEL CARMEN</t>
  </si>
  <si>
    <t>BAUTISTA BAYONA JOSE ARMANDO</t>
  </si>
  <si>
    <t>GOMEZ BARRIENTOS ROSA ALEIDA</t>
  </si>
  <si>
    <t>MENDOZA PEREZ MARIBEL</t>
  </si>
  <si>
    <t>JAIMES JAIMES ASDRUBAL</t>
  </si>
  <si>
    <t>MOROCOIMA CARRERO NORIS NEREYA</t>
  </si>
  <si>
    <t>BECERRA PARADA_ ROSA JANETH</t>
  </si>
  <si>
    <t>ASOCIADO</t>
  </si>
  <si>
    <t>AGREGADO</t>
  </si>
  <si>
    <t>Tiempo Completo</t>
  </si>
  <si>
    <t>Femenino</t>
  </si>
  <si>
    <t>Masculino</t>
  </si>
  <si>
    <t>INCAPACIDAD</t>
  </si>
  <si>
    <t>DUARTE GELVEZ DANIEL</t>
  </si>
  <si>
    <t>ZAMBRANO MEDINA NIXON ALBEIRO</t>
  </si>
  <si>
    <t>LABRADOR PEREZ MIGUEL ANGEL</t>
  </si>
  <si>
    <t>MENDEZ PERNIA LAURY ESTELA</t>
  </si>
  <si>
    <t>NIETO TERAN YANIS ARAHIS</t>
  </si>
  <si>
    <t>RASCHIERY ZAMBRANO JESUS VALENTIN</t>
  </si>
  <si>
    <t>MALDONADO SANCHEZ BRAULIO CASTULO</t>
  </si>
  <si>
    <t>MOLERO NOGUERA HUGO RAMON</t>
  </si>
  <si>
    <t>ESPANA JOSE OCTAVIANO</t>
  </si>
  <si>
    <t>CONTRERAS JAIME ANA BEATRIZ</t>
  </si>
  <si>
    <t>OCHOA MORENO ERASMO HUMBERTO</t>
  </si>
  <si>
    <t>GUTIERREZ MOROS LUCILA</t>
  </si>
  <si>
    <t>PRATO RINCON CARLOS</t>
  </si>
  <si>
    <t>PAOLINI PISANI HUMBERTO RAMON</t>
  </si>
  <si>
    <t>MORA CAMARGO GERARDO ANTONIO</t>
  </si>
  <si>
    <t>SANCHEZ MOLINA FERNANDO</t>
  </si>
  <si>
    <t>RUIZ VIVAS HENRY LACLÉ</t>
  </si>
  <si>
    <t>CALDERA GONZALEZ RAFAEL</t>
  </si>
  <si>
    <t>MANRIQUE DELGADO JOSE HERIBERTO</t>
  </si>
  <si>
    <t>DUQUE ZAMBRANO JORGE HECTOR</t>
  </si>
  <si>
    <t>ROSALES GUERRERO PABLO ENRIQUE</t>
  </si>
  <si>
    <t>RAMIREZ JOSE LUIS</t>
  </si>
  <si>
    <t>MORENO SANCHEZ CARLOS EMIRO</t>
  </si>
  <si>
    <t>MORET DE VARELA GLADYS JESUS</t>
  </si>
  <si>
    <t>COLMENARES BUSTAMANTE GERARDO ANTONIO</t>
  </si>
  <si>
    <t>HERNANDEZ MORA JOSE DE JESUS</t>
  </si>
  <si>
    <t>ZAMUDIO GARCIA PEDRO ARTURO</t>
  </si>
  <si>
    <t>GAMBOA SOLANO FRANCISCO JOSE</t>
  </si>
  <si>
    <t>SALVADOR RIVADENEIRA LUIS AUGUSTO</t>
  </si>
  <si>
    <t>CANAS JUAN DE DIOS</t>
  </si>
  <si>
    <t>ESPINEL BONILLA FRANCISCO ANTONIO</t>
  </si>
  <si>
    <t>MORENO RINCON LUIS FERMIN</t>
  </si>
  <si>
    <t>GARCIA DE MOLINA BELEN VIRGINIA</t>
  </si>
  <si>
    <t>NARVAEZ MARCANO HECTOR ENRIQUE</t>
  </si>
  <si>
    <t>CHACON COLMENARES NILYAN ZULAY</t>
  </si>
  <si>
    <t>PARRA DE CHOPITE BERTA MARIA</t>
  </si>
  <si>
    <t>SANCHEZ JOSE DEL CARMEN</t>
  </si>
  <si>
    <t>MANRIQUE VILLARREAL WILMA ROSA</t>
  </si>
  <si>
    <t>GOMEZ DE CALDERON NINFA MARIA</t>
  </si>
  <si>
    <t>SANDOVAL ZAMBRANO YOLANDA BERNARDA</t>
  </si>
  <si>
    <t>ORTA DE USECHE ARGELIS MAXIMINA</t>
  </si>
  <si>
    <t>CHACON PRATO JOSE VICTOR</t>
  </si>
  <si>
    <t>USECHE COLMENARES JOSE ANTONIO</t>
  </si>
  <si>
    <t>MENDOZA BAUTISTA CARMEN CECILIA</t>
  </si>
  <si>
    <t>BONILLA SANCHEZ IVAN ARFILIO</t>
  </si>
  <si>
    <t>GUILLEN RUIZ JOSE DAVID</t>
  </si>
  <si>
    <t>GARCIA RAMOS EMILCE MARLENY</t>
  </si>
  <si>
    <t>PEREZ CARRERO FREDELINO</t>
  </si>
  <si>
    <t>PEREZ PEREZ YIRAH ZURAYA</t>
  </si>
  <si>
    <t>CHACON LABRADOR ZAIDA MARIETA</t>
  </si>
  <si>
    <t>ARGÜELLO DE NOGUERA NANCY GIOCONDA</t>
  </si>
  <si>
    <t>ZAMBRANO RUIZ FLOR ALBA</t>
  </si>
  <si>
    <t>VARELA SILVA EVER ENRIQUE</t>
  </si>
  <si>
    <t>VILLAMIZAR SUAREZ CARLOS ROMAN</t>
  </si>
  <si>
    <t>SALAZAR FUENTES CARLOS FRANCISCO</t>
  </si>
  <si>
    <t>HERNANDEZ FERNANDEZ OMAIRA</t>
  </si>
  <si>
    <t>SANTOS MACIAS HENRY</t>
  </si>
  <si>
    <t>VELANDIA MORA FELIX ANTONIO</t>
  </si>
  <si>
    <t>CACERES BETILDE</t>
  </si>
  <si>
    <t>LEÓN MOJICA MILAGROS BEATRIZ</t>
  </si>
  <si>
    <t>MEDINA DE PÉREZ MAYRA LUDMILA</t>
  </si>
  <si>
    <t>NUNEZ RODRIGUEZ JOSE DE JESUS</t>
  </si>
  <si>
    <t>PERNIA MORA JUAN BAUTISTA</t>
  </si>
  <si>
    <t>CEGARRA GUERRERO JOSE ANTONIO</t>
  </si>
  <si>
    <t>HERNANDEZ MENDOZA LEONARDO</t>
  </si>
  <si>
    <t>CONTRERAS RIVAS GABY ESPERANZA</t>
  </si>
  <si>
    <t>NIÑO  NIÑO JOSE ALEXANDER</t>
  </si>
  <si>
    <t>DURAN ROMERO VALENTIN</t>
  </si>
  <si>
    <t>HERNANDEZ ZAMBRANO ANA LOLY</t>
  </si>
  <si>
    <t>BECERRA PENUELA LORENZO ALEXIS</t>
  </si>
  <si>
    <t>SANCHEZ ZAMBRANO LUIS EDUARDO</t>
  </si>
  <si>
    <t>ACEVEDO QUINTERO NANCY JOSEFINA</t>
  </si>
  <si>
    <t>NIETO SANCHEZ ZULMARY CAROLINA</t>
  </si>
  <si>
    <t>BECERRA PARADA JOSE GREGORIO</t>
  </si>
  <si>
    <t>FLOREZ VILLAMIZAR LIBARDO</t>
  </si>
  <si>
    <t>VILLAMIZAR MAIRA COROMOTO</t>
  </si>
  <si>
    <t>TORRES DE BARON LUCY CONZUELO</t>
  </si>
  <si>
    <t>AUXILIAR DOCENTE I</t>
  </si>
  <si>
    <t>TIEMPO COMPLETO</t>
  </si>
  <si>
    <t>DEDICACION EXCLUSIVA</t>
  </si>
  <si>
    <t>TIEMPO CONVENCIONAL</t>
  </si>
  <si>
    <t xml:space="preserve">PERSONAL EN NOMINA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</si>
</sst>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 Narrow"/>
      <family val="2"/>
      <charset val="1"/>
    </font>
    <font>
      <b/>
      <sz val="22"/>
      <color rgb="FF000000"/>
      <name val="Arial Narrow"/>
      <family val="2"/>
      <charset val="1"/>
    </font>
    <font>
      <b/>
      <sz val="22"/>
      <color rgb="FFFF0000"/>
      <name val="Arial Narrow"/>
      <family val="2"/>
      <charset val="1"/>
    </font>
    <font>
      <b/>
      <sz val="20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5"/>
      <color rgb="FF000000"/>
      <name val="Arial Narrow"/>
      <family val="2"/>
      <charset val="1"/>
    </font>
    <font>
      <b/>
      <sz val="15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sz val="16"/>
      <color rgb="FF000000"/>
      <name val="Arial Narrow"/>
      <family val="2"/>
      <charset val="1"/>
    </font>
    <font>
      <sz val="16"/>
      <color rgb="FF000000"/>
      <name val="Calibri"/>
      <family val="2"/>
      <charset val="1"/>
    </font>
    <font>
      <b/>
      <sz val="16"/>
      <color rgb="FF003366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Bookman Old Style"/>
      <family val="1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Comic Sans MS"/>
      <family val="4"/>
      <charset val="1"/>
    </font>
    <font>
      <b/>
      <sz val="16"/>
      <color rgb="FF000000"/>
      <name val="Comic Sans MS"/>
      <family val="4"/>
      <charset val="1"/>
    </font>
    <font>
      <b/>
      <sz val="18"/>
      <color rgb="FF000000"/>
      <name val="Bookman Old Style"/>
      <family val="1"/>
      <charset val="1"/>
    </font>
    <font>
      <b/>
      <sz val="16"/>
      <color rgb="FF003366"/>
      <name val="Bookman Old Style"/>
      <family val="1"/>
      <charset val="1"/>
    </font>
    <font>
      <b/>
      <sz val="14"/>
      <color rgb="FF333399"/>
      <name val="Bookman Old Style"/>
      <family val="1"/>
      <charset val="1"/>
    </font>
    <font>
      <sz val="16"/>
      <color rgb="FF003366"/>
      <name val="Calibri"/>
      <family val="2"/>
      <charset val="1"/>
    </font>
    <font>
      <b/>
      <sz val="10"/>
      <color rgb="FF000000"/>
      <name val="Bookman Old Style"/>
      <family val="1"/>
      <charset val="1"/>
    </font>
    <font>
      <b/>
      <sz val="9"/>
      <color rgb="FF000000"/>
      <name val="Bookman Old Style"/>
      <family val="1"/>
      <charset val="1"/>
    </font>
    <font>
      <b/>
      <sz val="8"/>
      <color rgb="FF000000"/>
      <name val="Bookman Old Style"/>
      <family val="1"/>
      <charset val="1"/>
    </font>
    <font>
      <sz val="9"/>
      <color rgb="FF000000"/>
      <name val="Bookman Old Style"/>
      <family val="1"/>
      <charset val="1"/>
    </font>
    <font>
      <b/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8"/>
      <color rgb="FF000000"/>
      <name val="Bookman Old Style"/>
      <family val="1"/>
      <charset val="1"/>
    </font>
    <font>
      <sz val="9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00CCCC"/>
      </patternFill>
    </fill>
    <fill>
      <patternFill patternType="solid">
        <fgColor rgb="FF595959"/>
        <bgColor rgb="FF333333"/>
      </patternFill>
    </fill>
    <fill>
      <patternFill patternType="solid">
        <fgColor rgb="FFFFFFFF"/>
        <bgColor rgb="FFDCE6F2"/>
      </patternFill>
    </fill>
    <fill>
      <patternFill patternType="solid">
        <fgColor rgb="FFFFFF99"/>
        <bgColor rgb="FFCCFFCC"/>
      </patternFill>
    </fill>
    <fill>
      <patternFill patternType="solid">
        <fgColor rgb="FF808080"/>
        <bgColor rgb="FF969696"/>
      </patternFill>
    </fill>
    <fill>
      <patternFill patternType="solid">
        <fgColor rgb="FFCCFFFF"/>
        <bgColor rgb="FFCCFFCC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hair">
        <color rgb="FF1A1A1A"/>
      </left>
      <right style="hair">
        <color rgb="FF1A1A1A"/>
      </right>
      <top style="hair">
        <color rgb="FF1A1A1A"/>
      </top>
      <bottom style="hair">
        <color rgb="FF1A1A1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rgb="FF333333"/>
      </left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333333"/>
      </left>
      <right/>
      <top style="hair">
        <color rgb="FF333333"/>
      </top>
      <bottom style="hair">
        <color rgb="FF333333"/>
      </bottom>
      <diagonal/>
    </border>
    <border>
      <left style="hair">
        <color rgb="FF1A1A1A"/>
      </left>
      <right style="hair">
        <color auto="1"/>
      </right>
      <top style="hair">
        <color rgb="FF1A1A1A"/>
      </top>
      <bottom style="hair">
        <color rgb="FF333333"/>
      </bottom>
      <diagonal/>
    </border>
    <border>
      <left style="hair">
        <color rgb="FF333333"/>
      </left>
      <right style="hair">
        <color rgb="FF333333"/>
      </right>
      <top/>
      <bottom style="hair">
        <color rgb="FF333333"/>
      </bottom>
      <diagonal/>
    </border>
    <border>
      <left style="hair">
        <color rgb="FF333333"/>
      </left>
      <right/>
      <top/>
      <bottom style="hair">
        <color rgb="FF333333"/>
      </bottom>
      <diagonal/>
    </border>
    <border>
      <left style="hair">
        <color rgb="FF1A1A1A"/>
      </left>
      <right style="hair">
        <color rgb="FF1A1A1A"/>
      </right>
      <top style="hair">
        <color rgb="FF333333"/>
      </top>
      <bottom/>
      <diagonal/>
    </border>
    <border>
      <left style="hair">
        <color rgb="FF1A1A1A"/>
      </left>
      <right style="hair">
        <color rgb="FF333333"/>
      </right>
      <top style="hair">
        <color rgb="FF333333"/>
      </top>
      <bottom/>
      <diagonal/>
    </border>
    <border>
      <left/>
      <right style="hair">
        <color rgb="FF333333"/>
      </right>
      <top style="hair">
        <color rgb="FF333333"/>
      </top>
      <bottom style="hair">
        <color rgb="FF333333"/>
      </bottom>
      <diagonal/>
    </border>
    <border>
      <left style="hair">
        <color rgb="FF1A1A1A"/>
      </left>
      <right style="hair">
        <color auto="1"/>
      </right>
      <top/>
      <bottom style="hair">
        <color rgb="FF1A1A1A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1A1A1A"/>
      </left>
      <right style="hair">
        <color rgb="FF1A1A1A"/>
      </right>
      <top/>
      <bottom style="hair">
        <color rgb="FF1A1A1A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34" fillId="0" borderId="0" applyBorder="0" applyProtection="0"/>
    <xf numFmtId="0" fontId="1" fillId="0" borderId="0"/>
  </cellStyleXfs>
  <cellXfs count="157">
    <xf numFmtId="0" fontId="0" fillId="0" borderId="0" xfId="0"/>
    <xf numFmtId="0" fontId="4" fillId="0" borderId="0" xfId="1" applyFont="1" applyBorder="1" applyProtection="1">
      <protection hidden="1"/>
    </xf>
    <xf numFmtId="4" fontId="4" fillId="0" borderId="0" xfId="1" applyNumberFormat="1" applyFont="1" applyBorder="1" applyProtection="1"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Alignment="1" applyProtection="1">
      <alignment horizontal="left" vertical="center" wrapText="1"/>
      <protection hidden="1"/>
    </xf>
    <xf numFmtId="0" fontId="4" fillId="0" borderId="4" xfId="1" applyFont="1" applyBorder="1" applyAlignment="1" applyProtection="1">
      <alignment vertical="center" wrapText="1"/>
      <protection hidden="1"/>
    </xf>
    <xf numFmtId="0" fontId="6" fillId="0" borderId="0" xfId="1" applyFont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4" fontId="7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3" fontId="14" fillId="2" borderId="17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9" fontId="0" fillId="0" borderId="10" xfId="0" applyNumberForma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39" fontId="0" fillId="0" borderId="11" xfId="0" applyNumberForma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3" fontId="0" fillId="6" borderId="13" xfId="0" applyNumberFormat="1" applyFill="1" applyBorder="1" applyAlignment="1">
      <alignment horizontal="center" vertical="center"/>
    </xf>
    <xf numFmtId="39" fontId="0" fillId="0" borderId="14" xfId="0" applyNumberFormat="1" applyBorder="1" applyAlignment="1">
      <alignment vertical="center"/>
    </xf>
    <xf numFmtId="0" fontId="22" fillId="2" borderId="22" xfId="0" applyFont="1" applyFill="1" applyBorder="1" applyAlignment="1">
      <alignment horizontal="center" vertical="center" wrapText="1"/>
    </xf>
    <xf numFmtId="3" fontId="22" fillId="2" borderId="23" xfId="0" applyNumberFormat="1" applyFont="1" applyFill="1" applyBorder="1" applyAlignment="1">
      <alignment horizontal="center" vertical="center"/>
    </xf>
    <xf numFmtId="3" fontId="22" fillId="2" borderId="24" xfId="0" applyNumberFormat="1" applyFont="1" applyFill="1" applyBorder="1" applyAlignment="1">
      <alignment horizontal="center" vertical="center"/>
    </xf>
    <xf numFmtId="0" fontId="20" fillId="0" borderId="0" xfId="0" applyFont="1"/>
    <xf numFmtId="0" fontId="3" fillId="0" borderId="9" xfId="0" applyFont="1" applyBorder="1" applyAlignment="1">
      <alignment vertical="center"/>
    </xf>
    <xf numFmtId="39" fontId="0" fillId="0" borderId="9" xfId="0" applyNumberFormat="1" applyBorder="1" applyAlignment="1">
      <alignment horizontal="center" vertical="center"/>
    </xf>
    <xf numFmtId="0" fontId="0" fillId="3" borderId="9" xfId="0" applyFill="1" applyBorder="1"/>
    <xf numFmtId="0" fontId="3" fillId="0" borderId="2" xfId="0" applyFont="1" applyBorder="1" applyAlignment="1">
      <alignment vertical="center"/>
    </xf>
    <xf numFmtId="39" fontId="0" fillId="0" borderId="2" xfId="0" applyNumberFormat="1" applyBorder="1" applyAlignment="1">
      <alignment horizontal="center" vertical="center"/>
    </xf>
    <xf numFmtId="0" fontId="0" fillId="3" borderId="2" xfId="0" applyFill="1" applyBorder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0" fillId="3" borderId="3" xfId="0" applyFill="1" applyBorder="1"/>
    <xf numFmtId="39" fontId="0" fillId="0" borderId="3" xfId="0" applyNumberFormat="1" applyBorder="1" applyAlignment="1">
      <alignment horizontal="center" vertical="center"/>
    </xf>
    <xf numFmtId="39" fontId="0" fillId="0" borderId="12" xfId="0" applyNumberForma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3" borderId="13" xfId="0" applyFill="1" applyBorder="1"/>
    <xf numFmtId="39" fontId="0" fillId="0" borderId="13" xfId="0" applyNumberForma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39" fontId="0" fillId="0" borderId="15" xfId="0" applyNumberFormat="1" applyBorder="1" applyAlignment="1">
      <alignment horizontal="center" vertical="center"/>
    </xf>
    <xf numFmtId="0" fontId="0" fillId="3" borderId="15" xfId="0" applyFill="1" applyBorder="1"/>
    <xf numFmtId="39" fontId="0" fillId="0" borderId="16" xfId="0" applyNumberFormat="1" applyBorder="1" applyAlignment="1">
      <alignment vertical="center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9" fillId="7" borderId="26" xfId="0" applyFont="1" applyFill="1" applyBorder="1" applyAlignment="1" applyProtection="1">
      <alignment horizontal="center" vertical="center" wrapText="1"/>
      <protection locked="0"/>
    </xf>
    <xf numFmtId="0" fontId="29" fillId="5" borderId="29" xfId="0" applyFont="1" applyFill="1" applyBorder="1" applyAlignment="1" applyProtection="1">
      <alignment horizontal="center" vertical="center" wrapText="1"/>
      <protection locked="0"/>
    </xf>
    <xf numFmtId="0" fontId="29" fillId="5" borderId="3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0" fillId="0" borderId="31" xfId="0" applyFont="1" applyBorder="1" applyAlignment="1" applyProtection="1">
      <alignment vertical="center" wrapText="1"/>
      <protection locked="0"/>
    </xf>
    <xf numFmtId="0" fontId="30" fillId="0" borderId="3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26" xfId="0" applyNumberFormat="1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14" fontId="0" fillId="0" borderId="26" xfId="0" applyNumberFormat="1" applyBorder="1" applyAlignment="1" applyProtection="1">
      <alignment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/>
      <protection locked="0"/>
    </xf>
    <xf numFmtId="3" fontId="0" fillId="4" borderId="26" xfId="0" applyNumberFormat="1" applyFill="1" applyBorder="1" applyAlignment="1" applyProtection="1">
      <alignment wrapText="1"/>
      <protection locked="0"/>
    </xf>
    <xf numFmtId="0" fontId="0" fillId="4" borderId="27" xfId="0" applyFill="1" applyBorder="1" applyAlignment="1" applyProtection="1">
      <alignment wrapText="1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vertical="center"/>
      <protection locked="0"/>
    </xf>
    <xf numFmtId="14" fontId="32" fillId="0" borderId="0" xfId="0" applyNumberFormat="1" applyFont="1" applyAlignment="1" applyProtection="1">
      <alignment vertical="center"/>
      <protection locked="0"/>
    </xf>
    <xf numFmtId="1" fontId="23" fillId="0" borderId="0" xfId="0" applyNumberFormat="1" applyFont="1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0" fontId="0" fillId="8" borderId="35" xfId="0" applyFill="1" applyBorder="1" applyAlignment="1" applyProtection="1">
      <alignment wrapText="1"/>
      <protection locked="0"/>
    </xf>
    <xf numFmtId="0" fontId="17" fillId="8" borderId="35" xfId="0" applyFont="1" applyFill="1" applyBorder="1" applyAlignment="1" applyProtection="1">
      <alignment horizontal="center" wrapText="1"/>
      <protection hidden="1"/>
    </xf>
    <xf numFmtId="0" fontId="33" fillId="8" borderId="35" xfId="0" applyFont="1" applyFill="1" applyBorder="1" applyAlignment="1" applyProtection="1">
      <alignment horizontal="center" wrapText="1"/>
      <protection hidden="1"/>
    </xf>
    <xf numFmtId="0" fontId="35" fillId="8" borderId="35" xfId="0" applyFont="1" applyFill="1" applyBorder="1" applyAlignment="1" applyProtection="1">
      <alignment wrapText="1"/>
      <protection locked="0"/>
    </xf>
    <xf numFmtId="0" fontId="2" fillId="8" borderId="35" xfId="0" applyFont="1" applyFill="1" applyBorder="1" applyAlignment="1" applyProtection="1">
      <alignment horizontal="center" wrapText="1"/>
      <protection hidden="1"/>
    </xf>
    <xf numFmtId="0" fontId="36" fillId="8" borderId="35" xfId="0" applyFont="1" applyFill="1" applyBorder="1" applyProtection="1">
      <protection locked="0"/>
    </xf>
    <xf numFmtId="1" fontId="30" fillId="0" borderId="31" xfId="0" applyNumberFormat="1" applyFont="1" applyBorder="1" applyAlignment="1" applyProtection="1">
      <alignment horizontal="center" vertical="center" wrapText="1"/>
      <protection locked="0"/>
    </xf>
    <xf numFmtId="1" fontId="0" fillId="0" borderId="33" xfId="0" applyNumberFormat="1" applyBorder="1" applyAlignment="1" applyProtection="1">
      <alignment horizontal="center" wrapText="1"/>
      <protection hidden="1"/>
    </xf>
    <xf numFmtId="1" fontId="0" fillId="0" borderId="27" xfId="0" applyNumberFormat="1" applyBorder="1" applyAlignment="1" applyProtection="1">
      <alignment horizontal="center" wrapText="1"/>
      <protection hidden="1"/>
    </xf>
    <xf numFmtId="1" fontId="0" fillId="8" borderId="35" xfId="0" applyNumberForma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hidden="1"/>
    </xf>
    <xf numFmtId="0" fontId="14" fillId="4" borderId="0" xfId="0" applyFont="1" applyFill="1" applyAlignment="1" applyProtection="1">
      <alignment horizontal="center" vertical="center" wrapText="1"/>
      <protection hidden="1"/>
    </xf>
    <xf numFmtId="49" fontId="23" fillId="0" borderId="0" xfId="0" applyNumberFormat="1" applyFont="1" applyAlignment="1" applyProtection="1">
      <alignment wrapText="1"/>
      <protection locked="0"/>
    </xf>
    <xf numFmtId="49" fontId="29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31" xfId="0" applyNumberFormat="1" applyFont="1" applyBorder="1" applyAlignment="1" applyProtection="1">
      <alignment vertical="center" wrapText="1"/>
      <protection locked="0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4" borderId="26" xfId="0" applyNumberFormat="1" applyFill="1" applyBorder="1" applyAlignment="1" applyProtection="1">
      <alignment horizontal="center"/>
      <protection locked="0"/>
    </xf>
    <xf numFmtId="49" fontId="0" fillId="8" borderId="35" xfId="0" applyNumberFormat="1" applyFill="1" applyBorder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37" fillId="0" borderId="30" xfId="0" applyFont="1" applyBorder="1" applyProtection="1">
      <protection locked="0"/>
    </xf>
    <xf numFmtId="0" fontId="37" fillId="0" borderId="29" xfId="0" applyFont="1" applyBorder="1" applyProtection="1">
      <protection locked="0"/>
    </xf>
    <xf numFmtId="0" fontId="37" fillId="0" borderId="34" xfId="0" applyFont="1" applyBorder="1" applyAlignment="1" applyProtection="1">
      <alignment horizontal="center" vertical="top"/>
      <protection locked="0"/>
    </xf>
    <xf numFmtId="9" fontId="37" fillId="0" borderId="15" xfId="1" applyNumberFormat="1" applyFont="1" applyBorder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12" fillId="0" borderId="15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11" fillId="2" borderId="36" xfId="0" applyFont="1" applyFill="1" applyBorder="1" applyAlignment="1" applyProtection="1">
      <alignment horizontal="center" vertical="center" wrapText="1"/>
      <protection hidden="1"/>
    </xf>
    <xf numFmtId="3" fontId="13" fillId="0" borderId="10" xfId="0" applyNumberFormat="1" applyFont="1" applyBorder="1" applyAlignment="1" applyProtection="1">
      <alignment horizontal="center" vertical="center"/>
      <protection hidden="1"/>
    </xf>
    <xf numFmtId="3" fontId="13" fillId="0" borderId="11" xfId="0" applyNumberFormat="1" applyFont="1" applyBorder="1" applyAlignment="1" applyProtection="1">
      <alignment horizontal="center" vertical="center"/>
      <protection hidden="1"/>
    </xf>
    <xf numFmtId="3" fontId="13" fillId="0" borderId="12" xfId="0" applyNumberFormat="1" applyFont="1" applyBorder="1" applyAlignment="1" applyProtection="1">
      <alignment horizontal="center" vertical="center"/>
      <protection hidden="1"/>
    </xf>
    <xf numFmtId="3" fontId="13" fillId="0" borderId="14" xfId="0" applyNumberFormat="1" applyFont="1" applyBorder="1" applyAlignment="1" applyProtection="1">
      <alignment horizontal="center" vertical="center"/>
      <protection hidden="1"/>
    </xf>
    <xf numFmtId="3" fontId="13" fillId="0" borderId="16" xfId="0" applyNumberFormat="1" applyFont="1" applyBorder="1" applyAlignment="1" applyProtection="1">
      <alignment horizontal="center" vertical="center"/>
      <protection hidden="1"/>
    </xf>
    <xf numFmtId="0" fontId="30" fillId="7" borderId="37" xfId="0" applyFont="1" applyFill="1" applyBorder="1" applyAlignment="1" applyProtection="1">
      <alignment horizontal="center" vertical="center" wrapText="1"/>
      <protection locked="0"/>
    </xf>
    <xf numFmtId="0" fontId="30" fillId="5" borderId="37" xfId="0" applyFont="1" applyFill="1" applyBorder="1" applyAlignment="1" applyProtection="1">
      <alignment horizontal="center" vertical="center" wrapText="1"/>
      <protection locked="0"/>
    </xf>
    <xf numFmtId="0" fontId="31" fillId="0" borderId="37" xfId="0" applyFont="1" applyBorder="1" applyAlignment="1" applyProtection="1">
      <alignment horizontal="center" vertical="center" wrapText="1"/>
      <protection locked="0"/>
    </xf>
    <xf numFmtId="0" fontId="31" fillId="0" borderId="37" xfId="0" applyFont="1" applyBorder="1" applyAlignment="1" applyProtection="1">
      <alignment vertical="center" wrapText="1"/>
      <protection locked="0"/>
    </xf>
    <xf numFmtId="1" fontId="37" fillId="0" borderId="29" xfId="1" applyNumberFormat="1" applyFont="1" applyBorder="1" applyAlignment="1" applyProtection="1">
      <alignment horizontal="center"/>
      <protection locked="0"/>
    </xf>
    <xf numFmtId="3" fontId="37" fillId="0" borderId="29" xfId="1" applyNumberFormat="1" applyFont="1" applyBorder="1" applyAlignment="1" applyProtection="1">
      <alignment horizontal="center"/>
      <protection locked="0"/>
    </xf>
    <xf numFmtId="0" fontId="37" fillId="0" borderId="29" xfId="1" applyFont="1" applyBorder="1" applyAlignment="1" applyProtection="1">
      <alignment horizontal="left" wrapText="1"/>
      <protection locked="0"/>
    </xf>
    <xf numFmtId="14" fontId="37" fillId="0" borderId="38" xfId="0" applyNumberFormat="1" applyFont="1" applyBorder="1" applyAlignment="1" applyProtection="1">
      <alignment wrapText="1"/>
      <protection locked="0"/>
    </xf>
    <xf numFmtId="0" fontId="37" fillId="0" borderId="38" xfId="0" applyFont="1" applyBorder="1" applyAlignment="1" applyProtection="1">
      <alignment horizontal="center"/>
      <protection locked="0"/>
    </xf>
    <xf numFmtId="0" fontId="31" fillId="0" borderId="37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0" fillId="8" borderId="35" xfId="0" applyFill="1" applyBorder="1" applyAlignment="1" applyProtection="1">
      <alignment horizontal="center" wrapText="1"/>
      <protection locked="0"/>
    </xf>
    <xf numFmtId="49" fontId="0" fillId="0" borderId="26" xfId="0" applyNumberFormat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5" fillId="2" borderId="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8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21" fillId="2" borderId="5" xfId="0" applyFont="1" applyFill="1" applyBorder="1" applyAlignment="1">
      <alignment horizontal="center" vertical="center" wrapText="1"/>
    </xf>
    <xf numFmtId="1" fontId="29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7" borderId="28" xfId="0" applyFont="1" applyFill="1" applyBorder="1" applyAlignment="1" applyProtection="1">
      <alignment horizontal="center" vertical="center" wrapText="1"/>
      <protection locked="0"/>
    </xf>
    <xf numFmtId="0" fontId="26" fillId="5" borderId="2" xfId="0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wrapText="1"/>
      <protection locked="0"/>
    </xf>
    <xf numFmtId="0" fontId="27" fillId="5" borderId="37" xfId="0" applyFont="1" applyFill="1" applyBorder="1" applyAlignment="1" applyProtection="1">
      <alignment horizontal="center" vertical="center"/>
      <protection locked="0"/>
    </xf>
    <xf numFmtId="0" fontId="27" fillId="7" borderId="37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00000000-0005-0000-0000-000001000000}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DBE5F1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DCE6F2"/>
      <rgbColor rgb="FFCCFFCC"/>
      <rgbColor rgb="FFFFFF99"/>
      <rgbColor rgb="FF95B3D7"/>
      <rgbColor rgb="FFE6B9B8"/>
      <rgbColor rgb="FFFF66CC"/>
      <rgbColor rgb="FFFFCC99"/>
      <rgbColor rgb="FF3366FF"/>
      <rgbColor rgb="FF00B0F0"/>
      <rgbColor rgb="FF92D050"/>
      <rgbColor rgb="FFFFCC00"/>
      <rgbColor rgb="FFFF9900"/>
      <rgbColor rgb="FFFF3333"/>
      <rgbColor rgb="FF595959"/>
      <rgbColor rgb="FF969696"/>
      <rgbColor rgb="FF003366"/>
      <rgbColor rgb="FF339966"/>
      <rgbColor rgb="FF003300"/>
      <rgbColor rgb="FF1A1A1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73080</xdr:colOff>
      <xdr:row>0</xdr:row>
      <xdr:rowOff>0</xdr:rowOff>
    </xdr:from>
    <xdr:to>
      <xdr:col>8</xdr:col>
      <xdr:colOff>300600</xdr:colOff>
      <xdr:row>0</xdr:row>
      <xdr:rowOff>588240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3080" y="0"/>
          <a:ext cx="10666800" cy="5882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73080</xdr:colOff>
      <xdr:row>0</xdr:row>
      <xdr:rowOff>0</xdr:rowOff>
    </xdr:from>
    <xdr:to>
      <xdr:col>7</xdr:col>
      <xdr:colOff>792720</xdr:colOff>
      <xdr:row>0</xdr:row>
      <xdr:rowOff>588240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3080" y="0"/>
          <a:ext cx="10682640" cy="5882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64"/>
  <sheetViews>
    <sheetView workbookViewId="0"/>
  </sheetViews>
  <sheetFormatPr baseColWidth="10" defaultColWidth="9.1796875" defaultRowHeight="14.5" x14ac:dyDescent="0.35"/>
  <cols>
    <col min="1" max="1" width="11.54296875" style="1"/>
    <col min="2" max="2" width="82.453125" style="1"/>
    <col min="3" max="3" width="29" style="1"/>
    <col min="4" max="196" width="7.1796875" style="1"/>
    <col min="197" max="197" width="12.54296875" style="1"/>
    <col min="198" max="198" width="8.1796875" style="1"/>
    <col min="199" max="199" width="56.54296875" style="1"/>
    <col min="200" max="200" width="10.1796875" style="1"/>
    <col min="201" max="224" width="0" style="1" hidden="1"/>
    <col min="225" max="225" width="13.453125" style="1"/>
    <col min="226" max="226" width="15.453125" style="1"/>
    <col min="227" max="256" width="11.26953125" style="1"/>
    <col min="257" max="257" width="8.1796875" style="1"/>
    <col min="258" max="258" width="82.453125" style="1"/>
    <col min="259" max="259" width="29" style="1"/>
    <col min="260" max="452" width="7.1796875" style="1"/>
    <col min="453" max="453" width="12.54296875" style="1"/>
    <col min="454" max="454" width="8.1796875" style="1"/>
    <col min="455" max="455" width="56.54296875" style="1"/>
    <col min="456" max="456" width="10.1796875" style="1"/>
    <col min="457" max="480" width="0" style="1" hidden="1"/>
    <col min="481" max="481" width="13.453125" style="1"/>
    <col min="482" max="482" width="15.453125" style="1"/>
    <col min="483" max="512" width="11.26953125" style="1"/>
    <col min="513" max="513" width="8.1796875" style="1"/>
    <col min="514" max="514" width="82.453125" style="1"/>
    <col min="515" max="515" width="29" style="1"/>
    <col min="516" max="708" width="7.1796875" style="1"/>
    <col min="709" max="709" width="12.54296875" style="1"/>
    <col min="710" max="710" width="8.1796875" style="1"/>
    <col min="711" max="711" width="56.54296875" style="1"/>
    <col min="712" max="712" width="10.1796875" style="1"/>
    <col min="713" max="736" width="0" style="1" hidden="1"/>
    <col min="737" max="737" width="13.453125" style="1"/>
    <col min="738" max="738" width="15.453125" style="1"/>
    <col min="739" max="768" width="11.26953125" style="1"/>
    <col min="769" max="769" width="8.1796875" style="1"/>
    <col min="770" max="770" width="82.453125" style="1"/>
    <col min="771" max="771" width="29" style="1"/>
    <col min="772" max="964" width="7.1796875" style="1"/>
    <col min="965" max="965" width="12.54296875" style="1"/>
    <col min="966" max="966" width="8.1796875" style="1"/>
    <col min="967" max="967" width="56.54296875" style="1"/>
    <col min="968" max="968" width="10.1796875" style="1"/>
    <col min="969" max="992" width="0" style="1" hidden="1"/>
    <col min="993" max="993" width="13.453125" style="1"/>
    <col min="994" max="994" width="15.453125" style="1"/>
    <col min="995" max="1025" width="11.26953125" style="1"/>
  </cols>
  <sheetData>
    <row r="1" spans="1:3" x14ac:dyDescent="0.35">
      <c r="A1"/>
      <c r="B1"/>
      <c r="C1"/>
    </row>
    <row r="2" spans="1:3" ht="20" x14ac:dyDescent="0.4">
      <c r="A2" s="137" t="s">
        <v>0</v>
      </c>
      <c r="B2" s="137"/>
      <c r="C2" s="137"/>
    </row>
    <row r="3" spans="1:3" x14ac:dyDescent="0.35">
      <c r="A3" s="2"/>
      <c r="B3" s="2"/>
      <c r="C3" s="2"/>
    </row>
    <row r="4" spans="1:3" x14ac:dyDescent="0.35">
      <c r="A4" s="3" t="s">
        <v>1</v>
      </c>
      <c r="B4" s="3" t="s">
        <v>2</v>
      </c>
      <c r="C4" s="3" t="s">
        <v>3</v>
      </c>
    </row>
    <row r="5" spans="1:3" ht="24.75" customHeight="1" x14ac:dyDescent="0.35">
      <c r="A5" s="3" t="s">
        <v>4</v>
      </c>
      <c r="B5" s="3" t="s">
        <v>5</v>
      </c>
      <c r="C5" s="4"/>
    </row>
    <row r="6" spans="1:3" ht="18" customHeight="1" x14ac:dyDescent="0.35">
      <c r="A6" s="3" t="s">
        <v>6</v>
      </c>
      <c r="B6" s="5" t="s">
        <v>7</v>
      </c>
      <c r="C6" s="4" t="s">
        <v>8</v>
      </c>
    </row>
    <row r="7" spans="1:3" ht="18" customHeight="1" x14ac:dyDescent="0.35">
      <c r="A7" s="3" t="s">
        <v>9</v>
      </c>
      <c r="B7" s="5" t="s">
        <v>10</v>
      </c>
      <c r="C7" s="4" t="s">
        <v>8</v>
      </c>
    </row>
    <row r="8" spans="1:3" ht="18" customHeight="1" x14ac:dyDescent="0.35">
      <c r="A8" s="3" t="s">
        <v>11</v>
      </c>
      <c r="B8" s="5" t="s">
        <v>12</v>
      </c>
      <c r="C8" s="4" t="s">
        <v>8</v>
      </c>
    </row>
    <row r="9" spans="1:3" ht="18" customHeight="1" x14ac:dyDescent="0.35">
      <c r="A9" s="3" t="s">
        <v>13</v>
      </c>
      <c r="B9" s="5" t="s">
        <v>14</v>
      </c>
      <c r="C9" s="4" t="s">
        <v>8</v>
      </c>
    </row>
    <row r="10" spans="1:3" ht="18" customHeight="1" x14ac:dyDescent="0.35">
      <c r="A10" s="3" t="s">
        <v>15</v>
      </c>
      <c r="B10" s="5" t="s">
        <v>16</v>
      </c>
      <c r="C10" s="4" t="s">
        <v>17</v>
      </c>
    </row>
    <row r="11" spans="1:3" ht="18" customHeight="1" x14ac:dyDescent="0.35">
      <c r="A11" s="3" t="s">
        <v>18</v>
      </c>
      <c r="B11" s="5" t="s">
        <v>19</v>
      </c>
      <c r="C11" s="4" t="s">
        <v>8</v>
      </c>
    </row>
    <row r="12" spans="1:3" ht="18" customHeight="1" x14ac:dyDescent="0.35">
      <c r="A12" s="3" t="s">
        <v>20</v>
      </c>
      <c r="B12" s="5" t="s">
        <v>21</v>
      </c>
      <c r="C12" s="4" t="s">
        <v>8</v>
      </c>
    </row>
    <row r="13" spans="1:3" ht="18" customHeight="1" x14ac:dyDescent="0.35">
      <c r="A13" s="3" t="s">
        <v>22</v>
      </c>
      <c r="B13" s="5" t="s">
        <v>23</v>
      </c>
      <c r="C13" s="4" t="s">
        <v>8</v>
      </c>
    </row>
    <row r="14" spans="1:3" ht="18" customHeight="1" x14ac:dyDescent="0.35">
      <c r="A14" s="3" t="s">
        <v>24</v>
      </c>
      <c r="B14" s="5" t="s">
        <v>25</v>
      </c>
      <c r="C14" s="4" t="s">
        <v>17</v>
      </c>
    </row>
    <row r="15" spans="1:3" ht="18" customHeight="1" x14ac:dyDescent="0.35">
      <c r="A15" s="3" t="s">
        <v>26</v>
      </c>
      <c r="B15" s="5" t="s">
        <v>27</v>
      </c>
      <c r="C15" s="4" t="s">
        <v>8</v>
      </c>
    </row>
    <row r="16" spans="1:3" ht="18" customHeight="1" x14ac:dyDescent="0.35">
      <c r="A16" s="3" t="s">
        <v>28</v>
      </c>
      <c r="B16" s="5" t="s">
        <v>29</v>
      </c>
      <c r="C16" s="4" t="s">
        <v>8</v>
      </c>
    </row>
    <row r="17" spans="1:3" ht="18" customHeight="1" x14ac:dyDescent="0.35">
      <c r="A17" s="3" t="s">
        <v>30</v>
      </c>
      <c r="B17" s="5" t="s">
        <v>31</v>
      </c>
      <c r="C17" s="4" t="s">
        <v>17</v>
      </c>
    </row>
    <row r="18" spans="1:3" ht="18" customHeight="1" x14ac:dyDescent="0.35">
      <c r="A18" s="3" t="s">
        <v>32</v>
      </c>
      <c r="B18" s="5" t="s">
        <v>33</v>
      </c>
      <c r="C18" s="4" t="s">
        <v>17</v>
      </c>
    </row>
    <row r="19" spans="1:3" ht="18" customHeight="1" x14ac:dyDescent="0.35">
      <c r="A19" s="3" t="s">
        <v>34</v>
      </c>
      <c r="B19" s="5" t="s">
        <v>35</v>
      </c>
      <c r="C19" s="4" t="s">
        <v>8</v>
      </c>
    </row>
    <row r="20" spans="1:3" ht="18" customHeight="1" x14ac:dyDescent="0.35">
      <c r="A20" s="3" t="s">
        <v>36</v>
      </c>
      <c r="B20" s="5" t="s">
        <v>37</v>
      </c>
      <c r="C20" s="4" t="s">
        <v>8</v>
      </c>
    </row>
    <row r="21" spans="1:3" ht="18" customHeight="1" x14ac:dyDescent="0.35">
      <c r="A21" s="3" t="s">
        <v>38</v>
      </c>
      <c r="B21" s="5" t="s">
        <v>39</v>
      </c>
      <c r="C21" s="4" t="s">
        <v>17</v>
      </c>
    </row>
    <row r="22" spans="1:3" ht="18" customHeight="1" x14ac:dyDescent="0.35">
      <c r="A22" s="3" t="s">
        <v>40</v>
      </c>
      <c r="B22" s="5" t="s">
        <v>41</v>
      </c>
      <c r="C22" s="4" t="s">
        <v>17</v>
      </c>
    </row>
    <row r="23" spans="1:3" ht="18" customHeight="1" x14ac:dyDescent="0.35">
      <c r="A23" s="3" t="s">
        <v>42</v>
      </c>
      <c r="B23" s="5" t="s">
        <v>43</v>
      </c>
      <c r="C23" s="4" t="s">
        <v>17</v>
      </c>
    </row>
    <row r="24" spans="1:3" ht="18" customHeight="1" x14ac:dyDescent="0.35">
      <c r="A24" s="3" t="s">
        <v>44</v>
      </c>
      <c r="B24" s="5" t="s">
        <v>45</v>
      </c>
      <c r="C24" s="4" t="s">
        <v>17</v>
      </c>
    </row>
    <row r="25" spans="1:3" ht="18" customHeight="1" x14ac:dyDescent="0.35">
      <c r="A25" s="3" t="s">
        <v>46</v>
      </c>
      <c r="B25" s="5" t="s">
        <v>47</v>
      </c>
      <c r="C25" s="4" t="s">
        <v>17</v>
      </c>
    </row>
    <row r="26" spans="1:3" ht="18" customHeight="1" x14ac:dyDescent="0.35">
      <c r="A26" s="3" t="s">
        <v>48</v>
      </c>
      <c r="B26" s="5" t="s">
        <v>49</v>
      </c>
      <c r="C26" s="4" t="s">
        <v>17</v>
      </c>
    </row>
    <row r="27" spans="1:3" ht="18" customHeight="1" x14ac:dyDescent="0.35">
      <c r="A27" s="3" t="s">
        <v>50</v>
      </c>
      <c r="B27" s="5" t="s">
        <v>51</v>
      </c>
      <c r="C27" s="4" t="s">
        <v>17</v>
      </c>
    </row>
    <row r="28" spans="1:3" ht="18" customHeight="1" x14ac:dyDescent="0.35">
      <c r="A28" s="3" t="s">
        <v>52</v>
      </c>
      <c r="B28" s="5" t="s">
        <v>53</v>
      </c>
      <c r="C28" s="4" t="s">
        <v>17</v>
      </c>
    </row>
    <row r="29" spans="1:3" ht="18" customHeight="1" x14ac:dyDescent="0.35">
      <c r="A29" s="3" t="s">
        <v>54</v>
      </c>
      <c r="B29" s="5" t="s">
        <v>55</v>
      </c>
      <c r="C29" s="4" t="s">
        <v>17</v>
      </c>
    </row>
    <row r="30" spans="1:3" ht="18" customHeight="1" x14ac:dyDescent="0.35">
      <c r="A30" s="3" t="s">
        <v>56</v>
      </c>
      <c r="B30" s="5" t="s">
        <v>57</v>
      </c>
      <c r="C30" s="4" t="s">
        <v>17</v>
      </c>
    </row>
    <row r="31" spans="1:3" ht="18" customHeight="1" x14ac:dyDescent="0.35">
      <c r="A31" s="3" t="s">
        <v>58</v>
      </c>
      <c r="B31" s="5" t="s">
        <v>59</v>
      </c>
      <c r="C31" s="4" t="s">
        <v>17</v>
      </c>
    </row>
    <row r="32" spans="1:3" ht="18" customHeight="1" x14ac:dyDescent="0.35">
      <c r="A32" s="3" t="s">
        <v>60</v>
      </c>
      <c r="B32" s="5" t="s">
        <v>61</v>
      </c>
      <c r="C32" s="4" t="s">
        <v>17</v>
      </c>
    </row>
    <row r="33" spans="1:3" ht="18" customHeight="1" x14ac:dyDescent="0.35">
      <c r="A33" s="3" t="s">
        <v>62</v>
      </c>
      <c r="B33" s="5" t="s">
        <v>63</v>
      </c>
      <c r="C33" s="4" t="s">
        <v>17</v>
      </c>
    </row>
    <row r="34" spans="1:3" ht="18" customHeight="1" x14ac:dyDescent="0.35">
      <c r="A34" s="3" t="s">
        <v>64</v>
      </c>
      <c r="B34" s="5" t="s">
        <v>65</v>
      </c>
      <c r="C34" s="4" t="s">
        <v>17</v>
      </c>
    </row>
    <row r="35" spans="1:3" ht="18" customHeight="1" x14ac:dyDescent="0.35">
      <c r="A35" s="3" t="s">
        <v>66</v>
      </c>
      <c r="B35" s="5" t="s">
        <v>67</v>
      </c>
      <c r="C35" s="4" t="s">
        <v>17</v>
      </c>
    </row>
    <row r="36" spans="1:3" ht="18" customHeight="1" x14ac:dyDescent="0.35">
      <c r="A36" s="3" t="s">
        <v>68</v>
      </c>
      <c r="B36" s="5" t="s">
        <v>69</v>
      </c>
      <c r="C36" s="4" t="s">
        <v>17</v>
      </c>
    </row>
    <row r="37" spans="1:3" ht="18" customHeight="1" x14ac:dyDescent="0.35">
      <c r="A37" s="3" t="s">
        <v>70</v>
      </c>
      <c r="B37" s="5" t="s">
        <v>71</v>
      </c>
      <c r="C37" s="4" t="s">
        <v>17</v>
      </c>
    </row>
    <row r="38" spans="1:3" ht="18" customHeight="1" x14ac:dyDescent="0.35">
      <c r="A38" s="3" t="s">
        <v>72</v>
      </c>
      <c r="B38" s="5" t="s">
        <v>73</v>
      </c>
      <c r="C38" s="4" t="s">
        <v>17</v>
      </c>
    </row>
    <row r="39" spans="1:3" ht="18" customHeight="1" x14ac:dyDescent="0.35">
      <c r="A39" s="3" t="s">
        <v>74</v>
      </c>
      <c r="B39" s="5" t="s">
        <v>75</v>
      </c>
      <c r="C39" s="4" t="s">
        <v>17</v>
      </c>
    </row>
    <row r="40" spans="1:3" ht="18" customHeight="1" x14ac:dyDescent="0.35">
      <c r="A40" s="3" t="s">
        <v>76</v>
      </c>
      <c r="B40" s="5" t="s">
        <v>77</v>
      </c>
      <c r="C40" s="4" t="s">
        <v>17</v>
      </c>
    </row>
    <row r="41" spans="1:3" ht="18" customHeight="1" x14ac:dyDescent="0.35">
      <c r="A41" s="3" t="s">
        <v>78</v>
      </c>
      <c r="B41" s="5" t="s">
        <v>79</v>
      </c>
      <c r="C41" s="4" t="s">
        <v>17</v>
      </c>
    </row>
    <row r="42" spans="1:3" ht="18" customHeight="1" x14ac:dyDescent="0.35">
      <c r="A42" s="3" t="s">
        <v>80</v>
      </c>
      <c r="B42" s="5" t="s">
        <v>81</v>
      </c>
      <c r="C42" s="4" t="s">
        <v>17</v>
      </c>
    </row>
    <row r="43" spans="1:3" ht="18" customHeight="1" x14ac:dyDescent="0.35">
      <c r="A43" s="3" t="s">
        <v>82</v>
      </c>
      <c r="B43" s="5" t="s">
        <v>83</v>
      </c>
      <c r="C43" s="4" t="s">
        <v>17</v>
      </c>
    </row>
    <row r="44" spans="1:3" ht="18" customHeight="1" x14ac:dyDescent="0.35">
      <c r="A44" s="3" t="s">
        <v>84</v>
      </c>
      <c r="B44" s="5" t="s">
        <v>85</v>
      </c>
      <c r="C44" s="4" t="s">
        <v>17</v>
      </c>
    </row>
    <row r="45" spans="1:3" ht="18" customHeight="1" x14ac:dyDescent="0.35">
      <c r="A45" s="3" t="s">
        <v>86</v>
      </c>
      <c r="B45" s="5" t="s">
        <v>87</v>
      </c>
      <c r="C45" s="4" t="s">
        <v>17</v>
      </c>
    </row>
    <row r="46" spans="1:3" ht="18" customHeight="1" x14ac:dyDescent="0.35">
      <c r="A46" s="3" t="s">
        <v>88</v>
      </c>
      <c r="B46" s="5" t="s">
        <v>89</v>
      </c>
      <c r="C46" s="4" t="s">
        <v>17</v>
      </c>
    </row>
    <row r="47" spans="1:3" ht="18" customHeight="1" x14ac:dyDescent="0.35">
      <c r="A47" s="3" t="s">
        <v>90</v>
      </c>
      <c r="B47" s="5" t="s">
        <v>91</v>
      </c>
      <c r="C47" s="4" t="s">
        <v>17</v>
      </c>
    </row>
    <row r="48" spans="1:3" ht="18" customHeight="1" x14ac:dyDescent="0.35">
      <c r="A48" s="3" t="s">
        <v>92</v>
      </c>
      <c r="B48" s="5" t="s">
        <v>93</v>
      </c>
      <c r="C48" s="4" t="s">
        <v>17</v>
      </c>
    </row>
    <row r="49" spans="1:3" ht="18" customHeight="1" x14ac:dyDescent="0.35">
      <c r="A49" s="3" t="s">
        <v>94</v>
      </c>
      <c r="B49" s="5" t="s">
        <v>95</v>
      </c>
      <c r="C49" s="4" t="s">
        <v>8</v>
      </c>
    </row>
    <row r="50" spans="1:3" ht="18" customHeight="1" x14ac:dyDescent="0.35">
      <c r="A50" s="3" t="s">
        <v>96</v>
      </c>
      <c r="B50" s="5" t="s">
        <v>97</v>
      </c>
      <c r="C50" s="4" t="s">
        <v>17</v>
      </c>
    </row>
    <row r="51" spans="1:3" ht="18" customHeight="1" x14ac:dyDescent="0.35">
      <c r="A51" s="3" t="s">
        <v>98</v>
      </c>
      <c r="B51" s="5" t="s">
        <v>99</v>
      </c>
      <c r="C51" s="4" t="s">
        <v>17</v>
      </c>
    </row>
    <row r="52" spans="1:3" ht="18" customHeight="1" x14ac:dyDescent="0.35">
      <c r="A52" s="3" t="s">
        <v>100</v>
      </c>
      <c r="B52" s="5" t="s">
        <v>101</v>
      </c>
      <c r="C52" s="4" t="s">
        <v>8</v>
      </c>
    </row>
    <row r="53" spans="1:3" ht="18" customHeight="1" x14ac:dyDescent="0.35">
      <c r="A53" s="3" t="s">
        <v>102</v>
      </c>
      <c r="B53" s="5" t="s">
        <v>103</v>
      </c>
      <c r="C53" s="4" t="s">
        <v>17</v>
      </c>
    </row>
    <row r="54" spans="1:3" ht="18" customHeight="1" x14ac:dyDescent="0.35">
      <c r="A54" s="3" t="s">
        <v>104</v>
      </c>
      <c r="B54" s="5" t="s">
        <v>105</v>
      </c>
      <c r="C54" s="4" t="s">
        <v>17</v>
      </c>
    </row>
    <row r="55" spans="1:3" ht="18" customHeight="1" x14ac:dyDescent="0.35">
      <c r="A55" s="3" t="s">
        <v>106</v>
      </c>
      <c r="B55" s="5" t="s">
        <v>107</v>
      </c>
      <c r="C55" s="4" t="s">
        <v>17</v>
      </c>
    </row>
    <row r="56" spans="1:3" ht="18" customHeight="1" x14ac:dyDescent="0.35">
      <c r="A56" s="3" t="s">
        <v>108</v>
      </c>
      <c r="B56" s="5" t="s">
        <v>109</v>
      </c>
      <c r="C56" s="4" t="s">
        <v>17</v>
      </c>
    </row>
    <row r="57" spans="1:3" ht="18" customHeight="1" x14ac:dyDescent="0.35">
      <c r="A57" s="3" t="s">
        <v>110</v>
      </c>
      <c r="B57" s="5" t="s">
        <v>111</v>
      </c>
      <c r="C57" s="4" t="s">
        <v>17</v>
      </c>
    </row>
    <row r="58" spans="1:3" ht="18" customHeight="1" x14ac:dyDescent="0.35">
      <c r="A58" s="3" t="s">
        <v>112</v>
      </c>
      <c r="B58" s="5" t="s">
        <v>113</v>
      </c>
      <c r="C58" s="4" t="s">
        <v>17</v>
      </c>
    </row>
    <row r="59" spans="1:3" ht="18" customHeight="1" x14ac:dyDescent="0.35">
      <c r="A59" s="3" t="s">
        <v>114</v>
      </c>
      <c r="B59" s="5" t="s">
        <v>115</v>
      </c>
      <c r="C59" s="4" t="s">
        <v>17</v>
      </c>
    </row>
    <row r="60" spans="1:3" ht="18" customHeight="1" x14ac:dyDescent="0.35">
      <c r="A60" s="3" t="s">
        <v>116</v>
      </c>
      <c r="B60" s="5" t="s">
        <v>117</v>
      </c>
      <c r="C60" s="4" t="s">
        <v>17</v>
      </c>
    </row>
    <row r="61" spans="1:3" x14ac:dyDescent="0.35">
      <c r="A61" s="6"/>
      <c r="B61" s="6"/>
      <c r="C61" s="6"/>
    </row>
    <row r="62" spans="1:3" x14ac:dyDescent="0.35">
      <c r="A62"/>
    </row>
    <row r="63" spans="1:3" x14ac:dyDescent="0.35">
      <c r="A63" s="7" t="s">
        <v>118</v>
      </c>
    </row>
    <row r="64" spans="1:3" x14ac:dyDescent="0.35">
      <c r="A64" s="7">
        <f>COUNTA(A6:A60)</f>
        <v>55</v>
      </c>
    </row>
  </sheetData>
  <mergeCells count="1">
    <mergeCell ref="A2:C2"/>
  </mergeCells>
  <pageMargins left="0.78749999999999998" right="0.78749999999999998" top="0.92638888888888904" bottom="0.92638888888888904" header="0.78749999999999998" footer="0.78749999999999998"/>
  <pageSetup paperSize="0" scale="0" orientation="portrait" usePrinterDefaults="0" useFirstPageNumber="1" horizontalDpi="0" verticalDpi="0" copies="0"/>
  <headerFooter>
    <oddHeader>&amp;C&amp;"Arial,Normal"&amp;10&amp;A</oddHeader>
    <oddFooter>&amp;C&amp;"Arial,Normal"&amp;10Página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D21"/>
  <sheetViews>
    <sheetView tabSelected="1" workbookViewId="0">
      <selection activeCell="C4" sqref="C4"/>
    </sheetView>
  </sheetViews>
  <sheetFormatPr baseColWidth="10" defaultColWidth="9.1796875" defaultRowHeight="14.5" x14ac:dyDescent="0.35"/>
  <cols>
    <col min="1" max="1" width="23" style="8" customWidth="1"/>
    <col min="2" max="2" width="26.81640625" style="8"/>
    <col min="3" max="3" width="25.81640625" style="8" customWidth="1"/>
    <col min="4" max="248" width="10.26953125" style="8"/>
    <col min="249" max="1018" width="9.81640625" style="8"/>
  </cols>
  <sheetData>
    <row r="1" spans="1:4" ht="27" x14ac:dyDescent="0.35">
      <c r="A1" s="101" t="s">
        <v>178</v>
      </c>
      <c r="B1" s="101"/>
      <c r="C1" s="100"/>
      <c r="D1"/>
    </row>
    <row r="2" spans="1:4" ht="27" x14ac:dyDescent="0.35">
      <c r="A2" s="101" t="s">
        <v>179</v>
      </c>
      <c r="B2" s="138" t="s">
        <v>194</v>
      </c>
      <c r="C2" s="138"/>
      <c r="D2"/>
    </row>
    <row r="3" spans="1:4" ht="25" x14ac:dyDescent="0.5">
      <c r="A3" s="140" t="s">
        <v>417</v>
      </c>
      <c r="B3" s="140"/>
      <c r="C3" s="140"/>
      <c r="D3"/>
    </row>
    <row r="4" spans="1:4" ht="15" thickBot="1" x14ac:dyDescent="0.4">
      <c r="A4"/>
      <c r="B4"/>
      <c r="C4"/>
      <c r="D4"/>
    </row>
    <row r="5" spans="1:4" ht="16" thickBot="1" x14ac:dyDescent="0.4">
      <c r="A5" s="141" t="s">
        <v>119</v>
      </c>
      <c r="B5" s="141"/>
      <c r="C5" s="117" t="s">
        <v>120</v>
      </c>
      <c r="D5"/>
    </row>
    <row r="6" spans="1:4" ht="20" thickBot="1" x14ac:dyDescent="0.4">
      <c r="A6" s="142" t="s">
        <v>122</v>
      </c>
      <c r="B6" s="9" t="s">
        <v>123</v>
      </c>
      <c r="C6" s="118">
        <f>DOC_FIJOS!C143</f>
        <v>135</v>
      </c>
      <c r="D6"/>
    </row>
    <row r="7" spans="1:4" ht="20" thickBot="1" x14ac:dyDescent="0.4">
      <c r="A7" s="142"/>
      <c r="B7" s="10" t="s">
        <v>124</v>
      </c>
      <c r="C7" s="119">
        <f>DOC_CONTRATADOS!C90</f>
        <v>0</v>
      </c>
      <c r="D7"/>
    </row>
    <row r="8" spans="1:4" ht="20" thickBot="1" x14ac:dyDescent="0.4">
      <c r="A8" s="142"/>
      <c r="B8" s="10" t="s">
        <v>125</v>
      </c>
      <c r="C8" s="120">
        <f>+DOC_JUBILADOS!C85</f>
        <v>77</v>
      </c>
      <c r="D8" s="11"/>
    </row>
    <row r="9" spans="1:4" ht="20" thickBot="1" x14ac:dyDescent="0.4">
      <c r="A9" s="142" t="s">
        <v>127</v>
      </c>
      <c r="B9" s="9" t="s">
        <v>123</v>
      </c>
      <c r="C9" s="118">
        <v>0</v>
      </c>
    </row>
    <row r="10" spans="1:4" ht="20" thickBot="1" x14ac:dyDescent="0.4">
      <c r="A10" s="142"/>
      <c r="B10" s="10" t="s">
        <v>124</v>
      </c>
      <c r="C10" s="119">
        <v>0</v>
      </c>
    </row>
    <row r="11" spans="1:4" ht="20" thickBot="1" x14ac:dyDescent="0.4">
      <c r="A11" s="142"/>
      <c r="B11" s="116" t="s">
        <v>125</v>
      </c>
      <c r="C11" s="121">
        <v>0</v>
      </c>
    </row>
    <row r="12" spans="1:4" ht="20" thickBot="1" x14ac:dyDescent="0.4">
      <c r="A12" s="142" t="s">
        <v>128</v>
      </c>
      <c r="B12" s="115" t="s">
        <v>123</v>
      </c>
      <c r="C12" s="122">
        <v>0</v>
      </c>
    </row>
    <row r="13" spans="1:4" ht="20" thickBot="1" x14ac:dyDescent="0.4">
      <c r="A13" s="142"/>
      <c r="B13" s="10" t="s">
        <v>124</v>
      </c>
      <c r="C13" s="119">
        <v>0</v>
      </c>
    </row>
    <row r="14" spans="1:4" ht="20" thickBot="1" x14ac:dyDescent="0.4">
      <c r="A14" s="142"/>
      <c r="B14" s="116" t="s">
        <v>125</v>
      </c>
      <c r="C14" s="121">
        <v>0</v>
      </c>
    </row>
    <row r="15" spans="1:4" ht="20" thickBot="1" x14ac:dyDescent="0.5">
      <c r="A15"/>
      <c r="B15"/>
      <c r="C15" s="12"/>
    </row>
    <row r="16" spans="1:4" ht="20" thickBot="1" x14ac:dyDescent="0.4">
      <c r="A16" s="139" t="s">
        <v>129</v>
      </c>
      <c r="B16" s="139"/>
      <c r="C16" s="13">
        <f>SUM(C6:C14)</f>
        <v>212</v>
      </c>
    </row>
    <row r="17" spans="1:3" ht="57" customHeight="1" x14ac:dyDescent="0.4">
      <c r="A17"/>
      <c r="B17"/>
      <c r="C17" s="14"/>
    </row>
    <row r="18" spans="1:3" ht="33" customHeight="1" x14ac:dyDescent="0.35">
      <c r="A18"/>
      <c r="B18"/>
      <c r="C18" s="102"/>
    </row>
    <row r="19" spans="1:3" ht="33" customHeight="1" x14ac:dyDescent="0.35">
      <c r="A19"/>
      <c r="B19"/>
      <c r="C19" s="102"/>
    </row>
    <row r="20" spans="1:3" ht="33" customHeight="1" x14ac:dyDescent="0.35">
      <c r="A20"/>
      <c r="B20"/>
      <c r="C20" s="102"/>
    </row>
    <row r="21" spans="1:3" x14ac:dyDescent="0.35">
      <c r="A21"/>
      <c r="B21"/>
      <c r="C21"/>
    </row>
  </sheetData>
  <mergeCells count="7">
    <mergeCell ref="B2:C2"/>
    <mergeCell ref="A16:B16"/>
    <mergeCell ref="A3:C3"/>
    <mergeCell ref="A5:B5"/>
    <mergeCell ref="A6:A8"/>
    <mergeCell ref="A9:A11"/>
    <mergeCell ref="A12:A14"/>
  </mergeCells>
  <printOptions horizontalCentered="1"/>
  <pageMargins left="0.70833333333333304" right="0.70833333333333304" top="0.51180555555555496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/>
  </sheetViews>
  <sheetFormatPr baseColWidth="10" defaultColWidth="9.1796875" defaultRowHeight="14.5" x14ac:dyDescent="0.35"/>
  <cols>
    <col min="1" max="1" width="34.1796875"/>
    <col min="2" max="2" width="33.453125"/>
    <col min="3" max="3" width="13.54296875"/>
    <col min="4" max="4" width="17.54296875"/>
    <col min="5" max="5" width="16"/>
    <col min="6" max="6" width="12.54296875"/>
    <col min="7" max="1025" width="10.26953125"/>
  </cols>
  <sheetData>
    <row r="1" spans="1:8" ht="57" customHeight="1" x14ac:dyDescent="0.35"/>
    <row r="2" spans="1:8" ht="50.25" customHeight="1" x14ac:dyDescent="0.35">
      <c r="A2" s="15" t="s">
        <v>130</v>
      </c>
      <c r="B2" s="16"/>
      <c r="C2" s="143"/>
      <c r="D2" s="143"/>
      <c r="E2" s="143"/>
      <c r="F2" s="143"/>
      <c r="G2" s="17"/>
      <c r="H2" s="17"/>
    </row>
    <row r="3" spans="1:8" ht="43.5" customHeight="1" x14ac:dyDescent="0.35">
      <c r="A3" s="144" t="s">
        <v>131</v>
      </c>
      <c r="B3" s="144"/>
      <c r="C3" s="144"/>
      <c r="D3" s="144"/>
      <c r="E3" s="144"/>
      <c r="F3" s="144"/>
      <c r="G3" s="18"/>
      <c r="H3" s="18"/>
    </row>
    <row r="5" spans="1:8" ht="66" customHeight="1" x14ac:dyDescent="0.35">
      <c r="A5" s="19" t="s">
        <v>132</v>
      </c>
      <c r="B5" s="19" t="s">
        <v>133</v>
      </c>
      <c r="C5" s="20" t="s">
        <v>120</v>
      </c>
      <c r="D5" s="20" t="s">
        <v>134</v>
      </c>
      <c r="E5" s="20" t="s">
        <v>135</v>
      </c>
      <c r="F5" s="21" t="s">
        <v>121</v>
      </c>
    </row>
    <row r="6" spans="1:8" ht="48.75" customHeight="1" x14ac:dyDescent="0.35">
      <c r="A6" s="22" t="s">
        <v>136</v>
      </c>
      <c r="B6" s="23" t="s">
        <v>137</v>
      </c>
      <c r="C6" s="24" t="e">
        <f>+RESUMEN_GENERAL!E6+RESUMEN_GENERAL!E10</f>
        <v>#REF!</v>
      </c>
      <c r="D6" s="24" t="e">
        <f>+RESUMEN_GENERAL!F6+RESUMEN_GENERAL!F10</f>
        <v>#NAME?</v>
      </c>
      <c r="E6" s="25"/>
      <c r="F6" s="26" t="e">
        <f>SUM(D6:E6)</f>
        <v>#NAME?</v>
      </c>
    </row>
    <row r="7" spans="1:8" ht="45.75" customHeight="1" x14ac:dyDescent="0.35">
      <c r="A7" s="27" t="s">
        <v>138</v>
      </c>
      <c r="B7" s="28" t="s">
        <v>139</v>
      </c>
      <c r="C7" s="29" t="e">
        <f>+RESUMEN_GENERAL!E14</f>
        <v>#REF!</v>
      </c>
      <c r="D7" s="29" t="e">
        <f>+RESUMEN_GENERAL!F14</f>
        <v>#REF!</v>
      </c>
      <c r="E7" s="30"/>
      <c r="F7" s="31" t="e">
        <f>SUM(D7:E7)</f>
        <v>#REF!</v>
      </c>
    </row>
    <row r="8" spans="1:8" ht="48.75" customHeight="1" x14ac:dyDescent="0.35">
      <c r="A8" s="27" t="s">
        <v>140</v>
      </c>
      <c r="B8" s="28" t="s">
        <v>141</v>
      </c>
      <c r="C8" s="29" t="e">
        <f>+RESUMEN_GENERAL!E7+RESUMEN_GENERAL!E11+RESUMEN_GENERAL!E15</f>
        <v>#REF!</v>
      </c>
      <c r="D8" s="29" t="e">
        <f>+RESUMEN_GENERAL!F7+RESUMEN_GENERAL!F11+RESUMEN_GENERAL!F15</f>
        <v>#REF!</v>
      </c>
      <c r="E8" s="30"/>
      <c r="F8" s="31" t="e">
        <f>SUM(D8:E8)</f>
        <v>#REF!</v>
      </c>
    </row>
    <row r="9" spans="1:8" ht="67.5" customHeight="1" x14ac:dyDescent="0.35">
      <c r="A9" s="27" t="s">
        <v>142</v>
      </c>
      <c r="B9" s="28" t="s">
        <v>143</v>
      </c>
      <c r="C9" s="29" t="e">
        <f>+RESUMEN_GENERAL!E8+RESUMEN_GENERAL!E12+RESUMEN_GENERAL!E16</f>
        <v>#REF!</v>
      </c>
      <c r="D9" s="30"/>
      <c r="E9" s="29" t="e">
        <f>+RESUMEN_GENERAL!G8+RESUMEN_GENERAL!G12+RESUMEN_GENERAL!G16</f>
        <v>#REF!</v>
      </c>
      <c r="F9" s="31" t="e">
        <f>SUM(D9:E9)</f>
        <v>#REF!</v>
      </c>
    </row>
    <row r="10" spans="1:8" ht="48.75" customHeight="1" x14ac:dyDescent="0.35">
      <c r="A10" s="32" t="s">
        <v>144</v>
      </c>
      <c r="B10" s="33" t="s">
        <v>145</v>
      </c>
      <c r="C10" s="34" t="e">
        <f>+RESUMEN_GENERAL!E9+RESUMEN_GENERAL!E13+RESUMEN_GENERAL!E17</f>
        <v>#REF!</v>
      </c>
      <c r="D10" s="35"/>
      <c r="E10" s="34" t="e">
        <f>+RESUMEN_GENERAL!G9+RESUMEN_GENERAL!G13+RESUMEN_GENERAL!G17</f>
        <v>#NAME?</v>
      </c>
      <c r="F10" s="36" t="e">
        <f>SUM(D10:E10)</f>
        <v>#NAME?</v>
      </c>
    </row>
    <row r="12" spans="1:8" ht="55.5" customHeight="1" x14ac:dyDescent="0.35">
      <c r="A12" s="37"/>
      <c r="B12" s="37"/>
      <c r="C12" s="38" t="e">
        <f>SUM(C6:C10)</f>
        <v>#REF!</v>
      </c>
      <c r="D12" s="38" t="e">
        <f>SUM(D6:D10)</f>
        <v>#NAME?</v>
      </c>
      <c r="E12" s="38" t="e">
        <f>SUM(E6:E10)</f>
        <v>#REF!</v>
      </c>
      <c r="F12" s="38" t="e">
        <f>SUM(F6:F10)</f>
        <v>#NAME?</v>
      </c>
      <c r="G12" s="39" t="e">
        <f>+IF(F12=RESUMEN_GENERAL!H19,"OK","REVISAAR")</f>
        <v>#NAME?</v>
      </c>
    </row>
    <row r="16" spans="1:8" ht="33" customHeight="1" x14ac:dyDescent="0.35"/>
  </sheetData>
  <mergeCells count="2">
    <mergeCell ref="C2:F2"/>
    <mergeCell ref="A3:F3"/>
  </mergeCells>
  <pageMargins left="0.7" right="0.7" top="0.51180555555555496" bottom="0.51180555555555496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/>
  </sheetViews>
  <sheetFormatPr baseColWidth="10" defaultColWidth="9.1796875" defaultRowHeight="14.5" x14ac:dyDescent="0.35"/>
  <cols>
    <col min="1" max="1" width="13.81640625"/>
    <col min="2" max="2" width="15.54296875"/>
    <col min="3" max="3" width="12.7265625"/>
    <col min="4" max="4" width="33.453125"/>
    <col min="5" max="5" width="13.54296875"/>
    <col min="6" max="6" width="26"/>
    <col min="7" max="7" width="25.81640625"/>
    <col min="8" max="8" width="19.26953125"/>
    <col min="9" max="1025" width="10.453125"/>
  </cols>
  <sheetData>
    <row r="1" spans="1:10" ht="57" customHeight="1" x14ac:dyDescent="0.35"/>
    <row r="2" spans="1:10" ht="50.25" customHeight="1" x14ac:dyDescent="0.35">
      <c r="A2" s="15" t="s">
        <v>130</v>
      </c>
      <c r="B2" s="15"/>
      <c r="C2" s="16"/>
      <c r="D2" s="147"/>
      <c r="E2" s="147"/>
      <c r="F2" s="147"/>
      <c r="G2" s="147"/>
      <c r="H2" s="147"/>
      <c r="I2" s="17"/>
      <c r="J2" s="17"/>
    </row>
    <row r="3" spans="1:10" ht="43.5" customHeight="1" x14ac:dyDescent="0.35">
      <c r="A3" s="144" t="s">
        <v>131</v>
      </c>
      <c r="B3" s="144"/>
      <c r="C3" s="144"/>
      <c r="D3" s="144"/>
      <c r="E3" s="144"/>
      <c r="F3" s="144"/>
      <c r="G3" s="144"/>
      <c r="H3" s="144"/>
      <c r="I3" s="40"/>
      <c r="J3" s="40"/>
    </row>
    <row r="5" spans="1:10" ht="46.5" customHeight="1" x14ac:dyDescent="0.35">
      <c r="A5" s="148" t="s">
        <v>119</v>
      </c>
      <c r="B5" s="148"/>
      <c r="C5" s="19" t="s">
        <v>132</v>
      </c>
      <c r="D5" s="19" t="s">
        <v>133</v>
      </c>
      <c r="E5" s="20" t="s">
        <v>120</v>
      </c>
      <c r="F5" s="20" t="s">
        <v>134</v>
      </c>
      <c r="G5" s="20" t="s">
        <v>135</v>
      </c>
      <c r="H5" s="21" t="s">
        <v>121</v>
      </c>
    </row>
    <row r="6" spans="1:10" ht="48.75" customHeight="1" x14ac:dyDescent="0.35">
      <c r="A6" s="145" t="s">
        <v>146</v>
      </c>
      <c r="B6" s="41" t="s">
        <v>123</v>
      </c>
      <c r="C6" s="23" t="s">
        <v>136</v>
      </c>
      <c r="D6" s="23" t="s">
        <v>137</v>
      </c>
      <c r="E6" s="24">
        <f>+DOC_FIJOS!C143</f>
        <v>135</v>
      </c>
      <c r="F6" s="42" t="e">
        <f>+doc_fijos #REF!</f>
        <v>#NAME?</v>
      </c>
      <c r="G6" s="43"/>
      <c r="H6" s="26" t="e">
        <f t="shared" ref="H6:H17" si="0">SUM(F6:G6)</f>
        <v>#NAME?</v>
      </c>
    </row>
    <row r="7" spans="1:10" ht="48.75" customHeight="1" x14ac:dyDescent="0.35">
      <c r="A7" s="145"/>
      <c r="B7" s="44" t="s">
        <v>124</v>
      </c>
      <c r="C7" s="28" t="s">
        <v>140</v>
      </c>
      <c r="D7" s="28" t="s">
        <v>141</v>
      </c>
      <c r="E7" s="29" t="e">
        <f>+#REF!</f>
        <v>#REF!</v>
      </c>
      <c r="F7" s="45" t="e">
        <f>+#REF!</f>
        <v>#REF!</v>
      </c>
      <c r="G7" s="46"/>
      <c r="H7" s="31" t="e">
        <f t="shared" si="0"/>
        <v>#REF!</v>
      </c>
    </row>
    <row r="8" spans="1:10" ht="67.5" customHeight="1" x14ac:dyDescent="0.35">
      <c r="A8" s="145"/>
      <c r="B8" s="47" t="s">
        <v>126</v>
      </c>
      <c r="C8" s="48" t="s">
        <v>142</v>
      </c>
      <c r="D8" s="48" t="s">
        <v>143</v>
      </c>
      <c r="E8" s="49" t="e">
        <f>+#REF!</f>
        <v>#REF!</v>
      </c>
      <c r="F8" s="50"/>
      <c r="G8" s="51" t="e">
        <f>+#REF!</f>
        <v>#REF!</v>
      </c>
      <c r="H8" s="52" t="e">
        <f t="shared" si="0"/>
        <v>#REF!</v>
      </c>
    </row>
    <row r="9" spans="1:10" ht="48.75" customHeight="1" x14ac:dyDescent="0.35">
      <c r="A9" s="145"/>
      <c r="B9" s="53" t="s">
        <v>125</v>
      </c>
      <c r="C9" s="33" t="s">
        <v>144</v>
      </c>
      <c r="D9" s="33" t="s">
        <v>145</v>
      </c>
      <c r="E9" s="34">
        <f>+DOC_JUBILADOS!C85</f>
        <v>77</v>
      </c>
      <c r="F9" s="54"/>
      <c r="G9" s="55" t="e">
        <f>+doc_jubilados #REF!</f>
        <v>#NAME?</v>
      </c>
      <c r="H9" s="36" t="e">
        <f t="shared" si="0"/>
        <v>#NAME?</v>
      </c>
    </row>
    <row r="10" spans="1:10" ht="54" customHeight="1" x14ac:dyDescent="0.35">
      <c r="A10" s="145" t="s">
        <v>127</v>
      </c>
      <c r="B10" s="41" t="s">
        <v>123</v>
      </c>
      <c r="C10" s="23" t="s">
        <v>136</v>
      </c>
      <c r="D10" s="23" t="s">
        <v>137</v>
      </c>
      <c r="E10" s="24" t="e">
        <f>+#REF!</f>
        <v>#REF!</v>
      </c>
      <c r="F10" s="42" t="e">
        <f>+admtvo_fijos_ #REF!</f>
        <v>#NAME?</v>
      </c>
      <c r="G10" s="43"/>
      <c r="H10" s="26" t="e">
        <f t="shared" si="0"/>
        <v>#NAME?</v>
      </c>
    </row>
    <row r="11" spans="1:10" ht="54" customHeight="1" x14ac:dyDescent="0.35">
      <c r="A11" s="145"/>
      <c r="B11" s="44" t="s">
        <v>124</v>
      </c>
      <c r="C11" s="28" t="s">
        <v>140</v>
      </c>
      <c r="D11" s="28" t="s">
        <v>141</v>
      </c>
      <c r="E11" s="29" t="e">
        <f>+#REF!</f>
        <v>#REF!</v>
      </c>
      <c r="F11" s="45" t="e">
        <f>+#REF!</f>
        <v>#REF!</v>
      </c>
      <c r="G11" s="46"/>
      <c r="H11" s="31" t="e">
        <f t="shared" si="0"/>
        <v>#REF!</v>
      </c>
    </row>
    <row r="12" spans="1:10" ht="54" customHeight="1" x14ac:dyDescent="0.35">
      <c r="A12" s="145"/>
      <c r="B12" s="44" t="s">
        <v>126</v>
      </c>
      <c r="C12" s="48" t="s">
        <v>142</v>
      </c>
      <c r="D12" s="48" t="s">
        <v>143</v>
      </c>
      <c r="E12" s="29" t="e">
        <f>+#REF!</f>
        <v>#REF!</v>
      </c>
      <c r="F12" s="46"/>
      <c r="G12" s="45" t="e">
        <f>+#REF!</f>
        <v>#REF!</v>
      </c>
      <c r="H12" s="31" t="e">
        <f t="shared" si="0"/>
        <v>#REF!</v>
      </c>
    </row>
    <row r="13" spans="1:10" ht="51.75" customHeight="1" x14ac:dyDescent="0.35">
      <c r="A13" s="145"/>
      <c r="B13" s="53" t="s">
        <v>125</v>
      </c>
      <c r="C13" s="33" t="s">
        <v>144</v>
      </c>
      <c r="D13" s="33" t="s">
        <v>145</v>
      </c>
      <c r="E13" s="34" t="e">
        <f>+#REF!</f>
        <v>#REF!</v>
      </c>
      <c r="F13" s="54"/>
      <c r="G13" s="55" t="e">
        <f>+adm_jubilados #REF!</f>
        <v>#NAME?</v>
      </c>
      <c r="H13" s="36" t="e">
        <f t="shared" si="0"/>
        <v>#NAME?</v>
      </c>
    </row>
    <row r="14" spans="1:10" ht="45.75" customHeight="1" x14ac:dyDescent="0.35">
      <c r="A14" s="145" t="s">
        <v>147</v>
      </c>
      <c r="B14" s="56" t="s">
        <v>123</v>
      </c>
      <c r="C14" s="57" t="s">
        <v>138</v>
      </c>
      <c r="D14" s="57" t="s">
        <v>139</v>
      </c>
      <c r="E14" s="58" t="e">
        <f>+#REF!</f>
        <v>#REF!</v>
      </c>
      <c r="F14" s="59" t="e">
        <f>+#REF!</f>
        <v>#REF!</v>
      </c>
      <c r="G14" s="60"/>
      <c r="H14" s="61" t="e">
        <f t="shared" si="0"/>
        <v>#REF!</v>
      </c>
    </row>
    <row r="15" spans="1:10" ht="45.75" customHeight="1" x14ac:dyDescent="0.35">
      <c r="A15" s="145"/>
      <c r="B15" s="44" t="s">
        <v>124</v>
      </c>
      <c r="C15" s="28" t="s">
        <v>140</v>
      </c>
      <c r="D15" s="28" t="s">
        <v>141</v>
      </c>
      <c r="E15" s="29" t="e">
        <f>+#REF!</f>
        <v>#REF!</v>
      </c>
      <c r="F15" s="45" t="e">
        <f>+#REF!</f>
        <v>#REF!</v>
      </c>
      <c r="G15" s="46"/>
      <c r="H15" s="31" t="e">
        <f t="shared" si="0"/>
        <v>#REF!</v>
      </c>
    </row>
    <row r="16" spans="1:10" ht="46.5" customHeight="1" x14ac:dyDescent="0.35">
      <c r="A16" s="145"/>
      <c r="B16" s="44" t="s">
        <v>126</v>
      </c>
      <c r="C16" s="48" t="s">
        <v>142</v>
      </c>
      <c r="D16" s="48" t="s">
        <v>143</v>
      </c>
      <c r="E16" s="29" t="e">
        <f>+#REF!</f>
        <v>#REF!</v>
      </c>
      <c r="F16" s="46"/>
      <c r="G16" s="45" t="e">
        <f>+#REF!</f>
        <v>#REF!</v>
      </c>
      <c r="H16" s="31" t="e">
        <f t="shared" si="0"/>
        <v>#REF!</v>
      </c>
    </row>
    <row r="17" spans="1:8" ht="46.5" customHeight="1" x14ac:dyDescent="0.35">
      <c r="A17" s="145"/>
      <c r="B17" s="53" t="s">
        <v>125</v>
      </c>
      <c r="C17" s="33" t="s">
        <v>144</v>
      </c>
      <c r="D17" s="33" t="s">
        <v>145</v>
      </c>
      <c r="E17" s="34" t="e">
        <f>+#REF!</f>
        <v>#REF!</v>
      </c>
      <c r="F17" s="54"/>
      <c r="G17" s="55" t="e">
        <f>+ob_jubilados #REF!</f>
        <v>#NAME?</v>
      </c>
      <c r="H17" s="36" t="e">
        <f t="shared" si="0"/>
        <v>#NAME?</v>
      </c>
    </row>
    <row r="19" spans="1:8" ht="55.5" customHeight="1" x14ac:dyDescent="0.35">
      <c r="A19" s="146" t="s">
        <v>129</v>
      </c>
      <c r="B19" s="146"/>
      <c r="C19" s="37"/>
      <c r="D19" s="37"/>
      <c r="E19" s="38" t="e">
        <f>SUM(E6:E17)</f>
        <v>#REF!</v>
      </c>
      <c r="F19" s="38" t="e">
        <f>SUM(F6:F17)</f>
        <v>#NAME?</v>
      </c>
      <c r="G19" s="38" t="e">
        <f>SUM(G6:G17)</f>
        <v>#REF!</v>
      </c>
      <c r="H19" s="38" t="e">
        <f>SUM(H6:H17)</f>
        <v>#NAME?</v>
      </c>
    </row>
    <row r="23" spans="1:8" ht="33" customHeight="1" x14ac:dyDescent="0.35"/>
  </sheetData>
  <mergeCells count="7">
    <mergeCell ref="A14:A17"/>
    <mergeCell ref="A19:B19"/>
    <mergeCell ref="D2:H2"/>
    <mergeCell ref="A3:H3"/>
    <mergeCell ref="A5:B5"/>
    <mergeCell ref="A6:A9"/>
    <mergeCell ref="A10:A13"/>
  </mergeCells>
  <pageMargins left="0.7" right="0.7" top="0.51180555555555496" bottom="0.51180555555555496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T143"/>
  <sheetViews>
    <sheetView zoomScale="75" zoomScaleNormal="75" workbookViewId="0">
      <selection activeCell="F12" sqref="F12"/>
    </sheetView>
  </sheetViews>
  <sheetFormatPr baseColWidth="10" defaultColWidth="9.1796875" defaultRowHeight="14.5" x14ac:dyDescent="0.35"/>
  <cols>
    <col min="1" max="1" width="13.26953125" style="62"/>
    <col min="2" max="2" width="13.453125" style="62"/>
    <col min="3" max="3" width="49.453125" style="62" bestFit="1" customWidth="1"/>
    <col min="4" max="4" width="13.26953125" style="62"/>
    <col min="5" max="5" width="10.54296875" style="62"/>
    <col min="6" max="6" width="12.81640625" style="62"/>
    <col min="7" max="7" width="17.453125" style="72" customWidth="1"/>
    <col min="8" max="8" width="12.7265625" style="89"/>
    <col min="9" max="9" width="13.1796875" style="89"/>
    <col min="10" max="10" width="30.81640625" style="109" customWidth="1"/>
    <col min="11" max="11" width="23.7265625" style="62"/>
    <col min="12" max="12" width="36.81640625" style="62"/>
    <col min="13" max="167" width="10.453125" style="62"/>
    <col min="168" max="956" width="10.453125" style="63"/>
  </cols>
  <sheetData>
    <row r="1" spans="1:955" ht="27" x14ac:dyDescent="0.45">
      <c r="A1" s="101" t="s">
        <v>178</v>
      </c>
      <c r="B1" s="65"/>
      <c r="C1" s="65"/>
      <c r="D1" s="65"/>
      <c r="E1" s="65"/>
      <c r="F1" s="64"/>
      <c r="G1" s="133"/>
      <c r="H1" s="88"/>
      <c r="I1" s="88"/>
      <c r="J1" s="103"/>
      <c r="K1" s="64"/>
      <c r="L1" s="64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</row>
    <row r="2" spans="1:955" ht="27.5" thickBot="1" x14ac:dyDescent="0.75">
      <c r="A2" s="101" t="s">
        <v>179</v>
      </c>
      <c r="B2" s="64"/>
      <c r="C2" s="66" t="s">
        <v>194</v>
      </c>
      <c r="D2" s="64"/>
      <c r="E2" s="64"/>
      <c r="F2" s="64"/>
      <c r="G2" s="133"/>
      <c r="H2" s="88"/>
      <c r="I2" s="88"/>
      <c r="J2" s="103"/>
      <c r="K2" s="64"/>
      <c r="L2" s="64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</row>
    <row r="3" spans="1:955" ht="22.5" x14ac:dyDescent="0.45">
      <c r="A3" s="153"/>
      <c r="B3" s="153"/>
      <c r="C3" s="153"/>
      <c r="D3" s="153"/>
      <c r="E3" s="153"/>
      <c r="F3" s="153"/>
      <c r="G3" s="153"/>
      <c r="H3" s="153"/>
      <c r="I3" s="153"/>
      <c r="J3" s="103"/>
      <c r="K3" s="64"/>
      <c r="L3" s="64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</row>
    <row r="4" spans="1:955" ht="22.5" x14ac:dyDescent="0.45">
      <c r="A4" s="150" t="s">
        <v>151</v>
      </c>
      <c r="B4" s="150"/>
      <c r="C4" s="150"/>
      <c r="D4" s="150"/>
      <c r="E4" s="150"/>
      <c r="F4" s="150"/>
      <c r="G4" s="150"/>
      <c r="H4" s="150"/>
      <c r="I4" s="150"/>
      <c r="J4" s="103"/>
      <c r="K4" s="64"/>
      <c r="L4" s="6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</row>
    <row r="5" spans="1:955" s="68" customFormat="1" ht="21" x14ac:dyDescent="0.5">
      <c r="A5" s="151" t="s">
        <v>152</v>
      </c>
      <c r="B5" s="151"/>
      <c r="C5" s="151"/>
      <c r="D5" s="151"/>
      <c r="E5" s="151"/>
      <c r="F5" s="151"/>
      <c r="G5" s="151"/>
      <c r="H5" s="151"/>
      <c r="I5" s="151"/>
      <c r="J5" s="152" t="s">
        <v>193</v>
      </c>
      <c r="K5" s="152"/>
      <c r="L5" s="152"/>
    </row>
    <row r="6" spans="1:955" s="72" customFormat="1" ht="39" x14ac:dyDescent="0.35">
      <c r="A6" s="69" t="s">
        <v>153</v>
      </c>
      <c r="B6" s="69" t="s">
        <v>154</v>
      </c>
      <c r="C6" s="69" t="s">
        <v>155</v>
      </c>
      <c r="D6" s="69" t="s">
        <v>156</v>
      </c>
      <c r="E6" s="69" t="s">
        <v>157</v>
      </c>
      <c r="F6" s="69" t="s">
        <v>158</v>
      </c>
      <c r="G6" s="69" t="s">
        <v>159</v>
      </c>
      <c r="H6" s="149" t="s">
        <v>160</v>
      </c>
      <c r="I6" s="149"/>
      <c r="J6" s="104" t="s">
        <v>161</v>
      </c>
      <c r="K6" s="70" t="s">
        <v>162</v>
      </c>
      <c r="L6" s="71" t="s">
        <v>163</v>
      </c>
    </row>
    <row r="7" spans="1:955" ht="138" x14ac:dyDescent="0.35">
      <c r="A7" s="73" t="s">
        <v>164</v>
      </c>
      <c r="B7" s="73" t="s">
        <v>165</v>
      </c>
      <c r="C7" s="73" t="s">
        <v>166</v>
      </c>
      <c r="D7" s="73" t="s">
        <v>167</v>
      </c>
      <c r="E7" s="73" t="s">
        <v>168</v>
      </c>
      <c r="F7" s="73" t="s">
        <v>167</v>
      </c>
      <c r="G7" s="134" t="s">
        <v>180</v>
      </c>
      <c r="H7" s="96" t="s">
        <v>187</v>
      </c>
      <c r="I7" s="96" t="s">
        <v>188</v>
      </c>
      <c r="J7" s="105" t="s">
        <v>181</v>
      </c>
      <c r="K7" s="73" t="s">
        <v>182</v>
      </c>
      <c r="L7" s="74" t="s">
        <v>192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</row>
    <row r="8" spans="1:955" x14ac:dyDescent="0.35">
      <c r="A8" s="75" t="s">
        <v>150</v>
      </c>
      <c r="B8" s="81">
        <v>10200968</v>
      </c>
      <c r="C8" s="82" t="s">
        <v>198</v>
      </c>
      <c r="D8" s="78">
        <v>38443</v>
      </c>
      <c r="E8" s="78"/>
      <c r="F8" s="78">
        <v>25488</v>
      </c>
      <c r="G8" s="79" t="s">
        <v>333</v>
      </c>
      <c r="H8" s="97">
        <f t="shared" ref="H8:H38" si="0">IF(D8&gt;0,INT(DAYS360(D8,"30/06/2025")/360),"")</f>
        <v>20</v>
      </c>
      <c r="I8" s="98">
        <f t="shared" ref="I8:I38" si="1">IF(D8&gt;0,INT((DAYS360(D8,"30/06/2025")/360-H8)*10),"")</f>
        <v>2</v>
      </c>
      <c r="J8" s="107" t="s">
        <v>330</v>
      </c>
      <c r="K8" s="80" t="s">
        <v>184</v>
      </c>
      <c r="L8" s="80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</row>
    <row r="9" spans="1:955" x14ac:dyDescent="0.35">
      <c r="A9" s="75" t="s">
        <v>150</v>
      </c>
      <c r="B9" s="81">
        <v>17876550</v>
      </c>
      <c r="C9" s="82" t="s">
        <v>283</v>
      </c>
      <c r="D9" s="78">
        <v>41183</v>
      </c>
      <c r="E9" s="78"/>
      <c r="F9" s="78">
        <v>32310</v>
      </c>
      <c r="G9" s="79" t="s">
        <v>334</v>
      </c>
      <c r="H9" s="97">
        <f t="shared" si="0"/>
        <v>12</v>
      </c>
      <c r="I9" s="98">
        <f t="shared" si="1"/>
        <v>7</v>
      </c>
      <c r="J9" s="107" t="s">
        <v>331</v>
      </c>
      <c r="K9" s="80" t="s">
        <v>184</v>
      </c>
      <c r="L9" s="83"/>
    </row>
    <row r="10" spans="1:955" x14ac:dyDescent="0.35">
      <c r="A10" s="75" t="s">
        <v>150</v>
      </c>
      <c r="B10" s="81">
        <v>12974388</v>
      </c>
      <c r="C10" s="82" t="s">
        <v>228</v>
      </c>
      <c r="D10" s="78">
        <v>42064</v>
      </c>
      <c r="E10" s="78"/>
      <c r="F10" s="78">
        <v>28032</v>
      </c>
      <c r="G10" s="79" t="s">
        <v>333</v>
      </c>
      <c r="H10" s="97">
        <f t="shared" si="0"/>
        <v>10</v>
      </c>
      <c r="I10" s="98">
        <f t="shared" si="1"/>
        <v>3</v>
      </c>
      <c r="J10" s="107" t="s">
        <v>190</v>
      </c>
      <c r="K10" s="83" t="s">
        <v>332</v>
      </c>
      <c r="L10" s="83"/>
    </row>
    <row r="11" spans="1:955" x14ac:dyDescent="0.35">
      <c r="A11" s="75" t="s">
        <v>150</v>
      </c>
      <c r="B11" s="81">
        <v>16422758</v>
      </c>
      <c r="C11" s="82" t="s">
        <v>275</v>
      </c>
      <c r="D11" s="78">
        <v>39895</v>
      </c>
      <c r="E11" s="78"/>
      <c r="F11" s="78">
        <v>31002</v>
      </c>
      <c r="G11" s="79" t="s">
        <v>333</v>
      </c>
      <c r="H11" s="97">
        <f t="shared" si="0"/>
        <v>16</v>
      </c>
      <c r="I11" s="98">
        <f t="shared" si="1"/>
        <v>2</v>
      </c>
      <c r="J11" s="107" t="s">
        <v>330</v>
      </c>
      <c r="K11" s="80" t="s">
        <v>184</v>
      </c>
      <c r="L11" s="83"/>
    </row>
    <row r="12" spans="1:955" x14ac:dyDescent="0.35">
      <c r="A12" s="75" t="s">
        <v>150</v>
      </c>
      <c r="B12" s="81">
        <v>20476435</v>
      </c>
      <c r="C12" s="82" t="s">
        <v>295</v>
      </c>
      <c r="D12" s="78">
        <v>41183</v>
      </c>
      <c r="E12" s="78"/>
      <c r="F12" s="78">
        <v>29971</v>
      </c>
      <c r="G12" s="79" t="s">
        <v>334</v>
      </c>
      <c r="H12" s="97">
        <f t="shared" si="0"/>
        <v>12</v>
      </c>
      <c r="I12" s="98">
        <f t="shared" si="1"/>
        <v>7</v>
      </c>
      <c r="J12" s="107" t="s">
        <v>190</v>
      </c>
      <c r="K12" s="83" t="s">
        <v>332</v>
      </c>
      <c r="L12" s="83"/>
    </row>
    <row r="13" spans="1:955" x14ac:dyDescent="0.35">
      <c r="A13" s="75" t="s">
        <v>150</v>
      </c>
      <c r="B13" s="81">
        <v>15567304</v>
      </c>
      <c r="C13" s="82" t="s">
        <v>258</v>
      </c>
      <c r="D13" s="78">
        <v>39722</v>
      </c>
      <c r="E13" s="78"/>
      <c r="F13" s="78">
        <v>29785</v>
      </c>
      <c r="G13" s="79" t="s">
        <v>333</v>
      </c>
      <c r="H13" s="97">
        <f t="shared" si="0"/>
        <v>16</v>
      </c>
      <c r="I13" s="98">
        <f t="shared" si="1"/>
        <v>7</v>
      </c>
      <c r="J13" s="107" t="s">
        <v>331</v>
      </c>
      <c r="K13" s="80" t="s">
        <v>184</v>
      </c>
      <c r="L13" s="83"/>
    </row>
    <row r="14" spans="1:955" x14ac:dyDescent="0.35">
      <c r="A14" s="75" t="s">
        <v>150</v>
      </c>
      <c r="B14" s="81">
        <v>12837249</v>
      </c>
      <c r="C14" s="82" t="s">
        <v>227</v>
      </c>
      <c r="D14" s="78">
        <v>39217</v>
      </c>
      <c r="E14" s="78"/>
      <c r="F14" s="78">
        <v>27461</v>
      </c>
      <c r="G14" s="79" t="s">
        <v>334</v>
      </c>
      <c r="H14" s="97">
        <f t="shared" si="0"/>
        <v>18</v>
      </c>
      <c r="I14" s="98">
        <f t="shared" si="1"/>
        <v>1</v>
      </c>
      <c r="J14" s="107" t="s">
        <v>331</v>
      </c>
      <c r="K14" s="80" t="s">
        <v>184</v>
      </c>
      <c r="L14" s="83"/>
    </row>
    <row r="15" spans="1:955" x14ac:dyDescent="0.35">
      <c r="A15" s="75" t="s">
        <v>150</v>
      </c>
      <c r="B15" s="81">
        <v>12669413</v>
      </c>
      <c r="C15" s="82" t="s">
        <v>225</v>
      </c>
      <c r="D15" s="78">
        <v>42064</v>
      </c>
      <c r="E15" s="78"/>
      <c r="F15" s="78">
        <v>28091</v>
      </c>
      <c r="G15" s="79" t="s">
        <v>334</v>
      </c>
      <c r="H15" s="97">
        <f t="shared" si="0"/>
        <v>10</v>
      </c>
      <c r="I15" s="98">
        <f t="shared" si="1"/>
        <v>3</v>
      </c>
      <c r="J15" s="107" t="s">
        <v>331</v>
      </c>
      <c r="K15" s="80" t="s">
        <v>184</v>
      </c>
      <c r="L15" s="83"/>
    </row>
    <row r="16" spans="1:955" x14ac:dyDescent="0.35">
      <c r="A16" s="75" t="s">
        <v>150</v>
      </c>
      <c r="B16" s="81">
        <v>14099759</v>
      </c>
      <c r="C16" s="82" t="s">
        <v>236</v>
      </c>
      <c r="D16" s="78">
        <v>42064</v>
      </c>
      <c r="E16" s="78"/>
      <c r="F16" s="78">
        <v>28722</v>
      </c>
      <c r="G16" s="79" t="s">
        <v>334</v>
      </c>
      <c r="H16" s="97">
        <f t="shared" si="0"/>
        <v>10</v>
      </c>
      <c r="I16" s="98">
        <f t="shared" si="1"/>
        <v>3</v>
      </c>
      <c r="J16" s="107" t="s">
        <v>331</v>
      </c>
      <c r="K16" s="80" t="s">
        <v>184</v>
      </c>
      <c r="L16" s="83"/>
    </row>
    <row r="17" spans="1:12" x14ac:dyDescent="0.35">
      <c r="A17" s="75" t="s">
        <v>150</v>
      </c>
      <c r="B17" s="81">
        <v>11791835</v>
      </c>
      <c r="C17" s="82" t="s">
        <v>216</v>
      </c>
      <c r="D17" s="78">
        <v>37422</v>
      </c>
      <c r="E17" s="78"/>
      <c r="F17" s="78">
        <v>27411</v>
      </c>
      <c r="G17" s="79" t="s">
        <v>333</v>
      </c>
      <c r="H17" s="97">
        <f t="shared" si="0"/>
        <v>23</v>
      </c>
      <c r="I17" s="98">
        <f t="shared" si="1"/>
        <v>0</v>
      </c>
      <c r="J17" s="107" t="s">
        <v>149</v>
      </c>
      <c r="K17" s="80" t="s">
        <v>184</v>
      </c>
      <c r="L17" s="83"/>
    </row>
    <row r="18" spans="1:12" x14ac:dyDescent="0.35">
      <c r="A18" s="75" t="s">
        <v>150</v>
      </c>
      <c r="B18" s="81">
        <v>9463677</v>
      </c>
      <c r="C18" s="82" t="s">
        <v>324</v>
      </c>
      <c r="D18" s="78">
        <v>39722</v>
      </c>
      <c r="E18" s="78"/>
      <c r="F18" s="78">
        <v>24502</v>
      </c>
      <c r="G18" s="79" t="s">
        <v>334</v>
      </c>
      <c r="H18" s="97">
        <f t="shared" si="0"/>
        <v>16</v>
      </c>
      <c r="I18" s="98">
        <f t="shared" si="1"/>
        <v>7</v>
      </c>
      <c r="J18" s="107" t="s">
        <v>190</v>
      </c>
      <c r="K18" s="80" t="s">
        <v>184</v>
      </c>
      <c r="L18" s="83"/>
    </row>
    <row r="19" spans="1:12" x14ac:dyDescent="0.35">
      <c r="A19" s="75" t="s">
        <v>150</v>
      </c>
      <c r="B19" s="81">
        <v>11493726</v>
      </c>
      <c r="C19" s="82" t="s">
        <v>214</v>
      </c>
      <c r="D19" s="78">
        <v>39722</v>
      </c>
      <c r="E19" s="78"/>
      <c r="F19" s="78">
        <v>26594</v>
      </c>
      <c r="G19" s="79" t="s">
        <v>333</v>
      </c>
      <c r="H19" s="97">
        <f t="shared" si="0"/>
        <v>16</v>
      </c>
      <c r="I19" s="98">
        <f t="shared" si="1"/>
        <v>7</v>
      </c>
      <c r="J19" s="107" t="s">
        <v>149</v>
      </c>
      <c r="K19" s="80" t="s">
        <v>184</v>
      </c>
      <c r="L19" s="83"/>
    </row>
    <row r="20" spans="1:12" x14ac:dyDescent="0.35">
      <c r="A20" s="75" t="s">
        <v>150</v>
      </c>
      <c r="B20" s="81">
        <v>14984375</v>
      </c>
      <c r="C20" s="82" t="s">
        <v>250</v>
      </c>
      <c r="D20" s="78">
        <v>38443</v>
      </c>
      <c r="E20" s="78"/>
      <c r="F20" s="78">
        <v>29390</v>
      </c>
      <c r="G20" s="79" t="s">
        <v>334</v>
      </c>
      <c r="H20" s="97">
        <f t="shared" si="0"/>
        <v>20</v>
      </c>
      <c r="I20" s="98">
        <f t="shared" si="1"/>
        <v>2</v>
      </c>
      <c r="J20" s="107" t="s">
        <v>149</v>
      </c>
      <c r="K20" s="80" t="s">
        <v>184</v>
      </c>
      <c r="L20" s="83"/>
    </row>
    <row r="21" spans="1:12" x14ac:dyDescent="0.35">
      <c r="A21" s="75" t="s">
        <v>150</v>
      </c>
      <c r="B21" s="81">
        <v>9466960</v>
      </c>
      <c r="C21" s="82" t="s">
        <v>329</v>
      </c>
      <c r="D21" s="78">
        <v>39349</v>
      </c>
      <c r="E21" s="78"/>
      <c r="F21" s="78">
        <v>25508</v>
      </c>
      <c r="G21" s="79" t="s">
        <v>333</v>
      </c>
      <c r="H21" s="97">
        <f t="shared" si="0"/>
        <v>17</v>
      </c>
      <c r="I21" s="98">
        <f t="shared" si="1"/>
        <v>7</v>
      </c>
      <c r="J21" s="107" t="s">
        <v>330</v>
      </c>
      <c r="K21" s="80" t="s">
        <v>184</v>
      </c>
      <c r="L21" s="83"/>
    </row>
    <row r="22" spans="1:12" x14ac:dyDescent="0.35">
      <c r="A22" s="75" t="s">
        <v>150</v>
      </c>
      <c r="B22" s="81">
        <v>13999072</v>
      </c>
      <c r="C22" s="82" t="s">
        <v>233</v>
      </c>
      <c r="D22" s="78">
        <v>38443</v>
      </c>
      <c r="E22" s="78"/>
      <c r="F22" s="78">
        <v>29124</v>
      </c>
      <c r="G22" s="79" t="s">
        <v>333</v>
      </c>
      <c r="H22" s="97">
        <f t="shared" si="0"/>
        <v>20</v>
      </c>
      <c r="I22" s="98">
        <f t="shared" si="1"/>
        <v>2</v>
      </c>
      <c r="J22" s="107" t="s">
        <v>149</v>
      </c>
      <c r="K22" s="80" t="s">
        <v>184</v>
      </c>
      <c r="L22" s="83"/>
    </row>
    <row r="23" spans="1:12" x14ac:dyDescent="0.35">
      <c r="A23" s="75" t="s">
        <v>150</v>
      </c>
      <c r="B23" s="81">
        <v>1583804</v>
      </c>
      <c r="C23" s="82" t="s">
        <v>260</v>
      </c>
      <c r="D23" s="78">
        <v>30560</v>
      </c>
      <c r="E23" s="78"/>
      <c r="F23" s="78">
        <v>19527</v>
      </c>
      <c r="G23" s="79" t="s">
        <v>334</v>
      </c>
      <c r="H23" s="97">
        <f t="shared" si="0"/>
        <v>41</v>
      </c>
      <c r="I23" s="98">
        <f t="shared" si="1"/>
        <v>8</v>
      </c>
      <c r="J23" s="107" t="s">
        <v>149</v>
      </c>
      <c r="K23" s="80" t="s">
        <v>184</v>
      </c>
      <c r="L23" s="83"/>
    </row>
    <row r="24" spans="1:12" x14ac:dyDescent="0.35">
      <c r="A24" s="75" t="s">
        <v>150</v>
      </c>
      <c r="B24" s="81">
        <v>17875703</v>
      </c>
      <c r="C24" s="82" t="s">
        <v>282</v>
      </c>
      <c r="D24" s="78">
        <v>39895</v>
      </c>
      <c r="E24" s="78"/>
      <c r="F24" s="78">
        <v>31471</v>
      </c>
      <c r="G24" s="79" t="s">
        <v>334</v>
      </c>
      <c r="H24" s="97">
        <f t="shared" si="0"/>
        <v>16</v>
      </c>
      <c r="I24" s="98">
        <f t="shared" si="1"/>
        <v>2</v>
      </c>
      <c r="J24" s="107" t="s">
        <v>330</v>
      </c>
      <c r="K24" s="80" t="s">
        <v>184</v>
      </c>
      <c r="L24" s="83"/>
    </row>
    <row r="25" spans="1:12" x14ac:dyDescent="0.35">
      <c r="A25" s="75" t="s">
        <v>150</v>
      </c>
      <c r="B25" s="81">
        <v>15438257</v>
      </c>
      <c r="C25" s="82" t="s">
        <v>256</v>
      </c>
      <c r="D25" s="78">
        <v>39722</v>
      </c>
      <c r="E25" s="78"/>
      <c r="F25" s="78">
        <v>30176</v>
      </c>
      <c r="G25" s="79" t="s">
        <v>334</v>
      </c>
      <c r="H25" s="97">
        <f t="shared" si="0"/>
        <v>16</v>
      </c>
      <c r="I25" s="98">
        <f t="shared" si="1"/>
        <v>7</v>
      </c>
      <c r="J25" s="107" t="s">
        <v>331</v>
      </c>
      <c r="K25" s="80" t="s">
        <v>184</v>
      </c>
      <c r="L25" s="83"/>
    </row>
    <row r="26" spans="1:12" x14ac:dyDescent="0.35">
      <c r="A26" s="75" t="s">
        <v>150</v>
      </c>
      <c r="B26" s="81">
        <v>14984157</v>
      </c>
      <c r="C26" s="82" t="s">
        <v>247</v>
      </c>
      <c r="D26" s="78">
        <v>40452</v>
      </c>
      <c r="E26" s="78"/>
      <c r="F26" s="78">
        <v>29909</v>
      </c>
      <c r="G26" s="79" t="s">
        <v>333</v>
      </c>
      <c r="H26" s="97">
        <f t="shared" si="0"/>
        <v>14</v>
      </c>
      <c r="I26" s="98">
        <f t="shared" si="1"/>
        <v>7</v>
      </c>
      <c r="J26" s="107" t="s">
        <v>330</v>
      </c>
      <c r="K26" s="80" t="s">
        <v>184</v>
      </c>
      <c r="L26" s="83"/>
    </row>
    <row r="27" spans="1:12" x14ac:dyDescent="0.35">
      <c r="A27" s="75" t="s">
        <v>150</v>
      </c>
      <c r="B27" s="81">
        <v>14984061</v>
      </c>
      <c r="C27" s="82" t="s">
        <v>245</v>
      </c>
      <c r="D27" s="78">
        <v>40634</v>
      </c>
      <c r="E27" s="78"/>
      <c r="F27" s="78">
        <v>29484</v>
      </c>
      <c r="G27" s="79" t="s">
        <v>334</v>
      </c>
      <c r="H27" s="97">
        <f t="shared" si="0"/>
        <v>14</v>
      </c>
      <c r="I27" s="98">
        <f t="shared" si="1"/>
        <v>2</v>
      </c>
      <c r="J27" s="107" t="s">
        <v>330</v>
      </c>
      <c r="K27" s="80" t="s">
        <v>184</v>
      </c>
      <c r="L27" s="83"/>
    </row>
    <row r="28" spans="1:12" x14ac:dyDescent="0.35">
      <c r="A28" s="75" t="s">
        <v>150</v>
      </c>
      <c r="B28" s="81">
        <v>19360848</v>
      </c>
      <c r="C28" s="82" t="s">
        <v>291</v>
      </c>
      <c r="D28" s="78">
        <v>43922</v>
      </c>
      <c r="E28" s="78"/>
      <c r="F28" s="78">
        <v>33191</v>
      </c>
      <c r="G28" s="79" t="s">
        <v>333</v>
      </c>
      <c r="H28" s="97">
        <f t="shared" si="0"/>
        <v>5</v>
      </c>
      <c r="I28" s="98">
        <f t="shared" si="1"/>
        <v>2</v>
      </c>
      <c r="J28" s="107" t="s">
        <v>148</v>
      </c>
      <c r="K28" s="83" t="s">
        <v>332</v>
      </c>
      <c r="L28" s="83"/>
    </row>
    <row r="29" spans="1:12" x14ac:dyDescent="0.35">
      <c r="A29" s="75" t="s">
        <v>150</v>
      </c>
      <c r="B29" s="81">
        <v>19358758</v>
      </c>
      <c r="C29" s="82" t="s">
        <v>290</v>
      </c>
      <c r="D29" s="78">
        <v>42152</v>
      </c>
      <c r="E29" s="78"/>
      <c r="F29" s="78">
        <v>43692</v>
      </c>
      <c r="G29" s="79" t="s">
        <v>333</v>
      </c>
      <c r="H29" s="97">
        <f t="shared" si="0"/>
        <v>10</v>
      </c>
      <c r="I29" s="98">
        <f t="shared" si="1"/>
        <v>0</v>
      </c>
      <c r="J29" s="107" t="s">
        <v>190</v>
      </c>
      <c r="K29" s="83" t="s">
        <v>332</v>
      </c>
      <c r="L29" s="83"/>
    </row>
    <row r="30" spans="1:12" x14ac:dyDescent="0.35">
      <c r="A30" s="75" t="s">
        <v>150</v>
      </c>
      <c r="B30" s="81">
        <v>11109009</v>
      </c>
      <c r="C30" s="82" t="s">
        <v>208</v>
      </c>
      <c r="D30" s="78">
        <v>37422</v>
      </c>
      <c r="E30" s="78"/>
      <c r="F30" s="78">
        <v>26587</v>
      </c>
      <c r="G30" s="79" t="s">
        <v>333</v>
      </c>
      <c r="H30" s="97">
        <f t="shared" si="0"/>
        <v>23</v>
      </c>
      <c r="I30" s="98">
        <f t="shared" si="1"/>
        <v>0</v>
      </c>
      <c r="J30" s="107" t="s">
        <v>330</v>
      </c>
      <c r="K30" s="80" t="s">
        <v>184</v>
      </c>
      <c r="L30" s="83"/>
    </row>
    <row r="31" spans="1:12" x14ac:dyDescent="0.35">
      <c r="A31" s="75" t="s">
        <v>150</v>
      </c>
      <c r="B31" s="81">
        <v>11107633</v>
      </c>
      <c r="C31" s="82" t="s">
        <v>205</v>
      </c>
      <c r="D31" s="78">
        <v>39722</v>
      </c>
      <c r="E31" s="78"/>
      <c r="F31" s="78">
        <v>25964</v>
      </c>
      <c r="G31" s="79" t="s">
        <v>334</v>
      </c>
      <c r="H31" s="97">
        <f t="shared" si="0"/>
        <v>16</v>
      </c>
      <c r="I31" s="98">
        <f t="shared" si="1"/>
        <v>7</v>
      </c>
      <c r="J31" s="107" t="s">
        <v>330</v>
      </c>
      <c r="K31" s="80" t="s">
        <v>184</v>
      </c>
      <c r="L31" s="83"/>
    </row>
    <row r="32" spans="1:12" x14ac:dyDescent="0.35">
      <c r="A32" s="75" t="s">
        <v>150</v>
      </c>
      <c r="B32" s="81">
        <v>16420722</v>
      </c>
      <c r="C32" s="82" t="s">
        <v>269</v>
      </c>
      <c r="D32" s="78">
        <v>39349</v>
      </c>
      <c r="E32" s="78"/>
      <c r="F32" s="78">
        <v>30425</v>
      </c>
      <c r="G32" s="79" t="s">
        <v>333</v>
      </c>
      <c r="H32" s="97">
        <f t="shared" si="0"/>
        <v>17</v>
      </c>
      <c r="I32" s="98">
        <f t="shared" si="1"/>
        <v>7</v>
      </c>
      <c r="J32" s="107" t="s">
        <v>331</v>
      </c>
      <c r="K32" s="80" t="s">
        <v>184</v>
      </c>
      <c r="L32" s="83"/>
    </row>
    <row r="33" spans="1:12" x14ac:dyDescent="0.35">
      <c r="A33" s="75" t="s">
        <v>150</v>
      </c>
      <c r="B33" s="81">
        <v>9214182</v>
      </c>
      <c r="C33" s="82" t="s">
        <v>311</v>
      </c>
      <c r="D33" s="78">
        <v>39722</v>
      </c>
      <c r="E33" s="78"/>
      <c r="F33" s="78">
        <v>23638</v>
      </c>
      <c r="G33" s="79" t="s">
        <v>333</v>
      </c>
      <c r="H33" s="97">
        <f t="shared" si="0"/>
        <v>16</v>
      </c>
      <c r="I33" s="98">
        <f t="shared" si="1"/>
        <v>7</v>
      </c>
      <c r="J33" s="107" t="s">
        <v>331</v>
      </c>
      <c r="K33" s="80" t="s">
        <v>184</v>
      </c>
      <c r="L33" s="83"/>
    </row>
    <row r="34" spans="1:12" x14ac:dyDescent="0.35">
      <c r="A34" s="75" t="s">
        <v>150</v>
      </c>
      <c r="B34" s="81">
        <v>12517233</v>
      </c>
      <c r="C34" s="82" t="s">
        <v>223</v>
      </c>
      <c r="D34" s="78">
        <v>38443</v>
      </c>
      <c r="E34" s="78"/>
      <c r="F34" s="78">
        <v>28041</v>
      </c>
      <c r="G34" s="79" t="s">
        <v>334</v>
      </c>
      <c r="H34" s="97">
        <f t="shared" si="0"/>
        <v>20</v>
      </c>
      <c r="I34" s="98">
        <f t="shared" si="1"/>
        <v>2</v>
      </c>
      <c r="J34" s="107" t="s">
        <v>330</v>
      </c>
      <c r="K34" s="80" t="s">
        <v>184</v>
      </c>
      <c r="L34" s="83"/>
    </row>
    <row r="35" spans="1:12" x14ac:dyDescent="0.35">
      <c r="A35" s="75" t="s">
        <v>150</v>
      </c>
      <c r="B35" s="81">
        <v>19033817</v>
      </c>
      <c r="C35" s="82" t="s">
        <v>288</v>
      </c>
      <c r="D35" s="78">
        <v>41183</v>
      </c>
      <c r="E35" s="78"/>
      <c r="F35" s="78">
        <v>31857</v>
      </c>
      <c r="G35" s="79" t="s">
        <v>333</v>
      </c>
      <c r="H35" s="97">
        <f t="shared" si="0"/>
        <v>12</v>
      </c>
      <c r="I35" s="98">
        <f t="shared" si="1"/>
        <v>7</v>
      </c>
      <c r="J35" s="107" t="s">
        <v>331</v>
      </c>
      <c r="K35" s="80" t="s">
        <v>184</v>
      </c>
      <c r="L35" s="83"/>
    </row>
    <row r="36" spans="1:12" x14ac:dyDescent="0.35">
      <c r="A36" s="75" t="s">
        <v>150</v>
      </c>
      <c r="B36" s="76">
        <v>10096613</v>
      </c>
      <c r="C36" s="77" t="s">
        <v>195</v>
      </c>
      <c r="D36" s="78">
        <v>39722</v>
      </c>
      <c r="E36" s="78"/>
      <c r="F36" s="78">
        <v>25293</v>
      </c>
      <c r="G36" s="79" t="s">
        <v>334</v>
      </c>
      <c r="H36" s="97">
        <f t="shared" si="0"/>
        <v>16</v>
      </c>
      <c r="I36" s="98">
        <f t="shared" si="1"/>
        <v>7</v>
      </c>
      <c r="J36" s="106" t="s">
        <v>149</v>
      </c>
      <c r="K36" s="80" t="s">
        <v>184</v>
      </c>
      <c r="L36" s="83"/>
    </row>
    <row r="37" spans="1:12" x14ac:dyDescent="0.35">
      <c r="A37" s="75" t="s">
        <v>150</v>
      </c>
      <c r="B37" s="81">
        <v>16421144</v>
      </c>
      <c r="C37" s="82" t="s">
        <v>273</v>
      </c>
      <c r="D37" s="78">
        <v>41183</v>
      </c>
      <c r="E37" s="78"/>
      <c r="F37" s="78">
        <v>31190</v>
      </c>
      <c r="G37" s="79" t="s">
        <v>333</v>
      </c>
      <c r="H37" s="97">
        <f t="shared" si="0"/>
        <v>12</v>
      </c>
      <c r="I37" s="98">
        <f t="shared" si="1"/>
        <v>7</v>
      </c>
      <c r="J37" s="107" t="s">
        <v>331</v>
      </c>
      <c r="K37" s="83" t="s">
        <v>332</v>
      </c>
      <c r="L37" s="83"/>
    </row>
    <row r="38" spans="1:12" x14ac:dyDescent="0.35">
      <c r="A38" s="75" t="s">
        <v>150</v>
      </c>
      <c r="B38" s="81">
        <v>18860658</v>
      </c>
      <c r="C38" s="82" t="s">
        <v>286</v>
      </c>
      <c r="D38" s="78">
        <v>42064</v>
      </c>
      <c r="E38" s="78"/>
      <c r="F38" s="78">
        <v>32636</v>
      </c>
      <c r="G38" s="79" t="s">
        <v>334</v>
      </c>
      <c r="H38" s="97">
        <f t="shared" si="0"/>
        <v>10</v>
      </c>
      <c r="I38" s="98">
        <f t="shared" si="1"/>
        <v>3</v>
      </c>
      <c r="J38" s="107" t="s">
        <v>190</v>
      </c>
      <c r="K38" s="83" t="s">
        <v>332</v>
      </c>
      <c r="L38" s="83"/>
    </row>
    <row r="39" spans="1:12" x14ac:dyDescent="0.35">
      <c r="A39" s="75" t="s">
        <v>150</v>
      </c>
      <c r="B39" s="81">
        <v>13999782</v>
      </c>
      <c r="C39" s="82" t="s">
        <v>235</v>
      </c>
      <c r="D39" s="78">
        <v>40634</v>
      </c>
      <c r="E39" s="78"/>
      <c r="F39" s="78">
        <v>28382</v>
      </c>
      <c r="G39" s="79" t="s">
        <v>334</v>
      </c>
      <c r="H39" s="97">
        <f t="shared" ref="H39:H69" si="2">IF(D39&gt;0,INT(DAYS360(D39,"30/06/2025")/360),"")</f>
        <v>14</v>
      </c>
      <c r="I39" s="98">
        <f t="shared" ref="I39:I69" si="3">IF(D39&gt;0,INT((DAYS360(D39,"30/06/2025")/360-H39)*10),"")</f>
        <v>2</v>
      </c>
      <c r="J39" s="107" t="s">
        <v>190</v>
      </c>
      <c r="K39" s="83" t="s">
        <v>332</v>
      </c>
      <c r="L39" s="83"/>
    </row>
    <row r="40" spans="1:12" x14ac:dyDescent="0.35">
      <c r="A40" s="75" t="s">
        <v>150</v>
      </c>
      <c r="B40" s="81">
        <v>14217984</v>
      </c>
      <c r="C40" s="82" t="s">
        <v>239</v>
      </c>
      <c r="D40" s="78">
        <v>42064</v>
      </c>
      <c r="E40" s="78"/>
      <c r="F40" s="78">
        <v>29546</v>
      </c>
      <c r="G40" s="79" t="s">
        <v>333</v>
      </c>
      <c r="H40" s="97">
        <f t="shared" si="2"/>
        <v>10</v>
      </c>
      <c r="I40" s="98">
        <f t="shared" si="3"/>
        <v>3</v>
      </c>
      <c r="J40" s="107" t="s">
        <v>331</v>
      </c>
      <c r="K40" s="83" t="s">
        <v>332</v>
      </c>
      <c r="L40" s="83"/>
    </row>
    <row r="41" spans="1:12" x14ac:dyDescent="0.35">
      <c r="A41" s="75" t="s">
        <v>150</v>
      </c>
      <c r="B41" s="81">
        <v>13038520</v>
      </c>
      <c r="C41" s="82" t="s">
        <v>229</v>
      </c>
      <c r="D41" s="78">
        <v>38443</v>
      </c>
      <c r="E41" s="78"/>
      <c r="F41" s="78">
        <v>28594</v>
      </c>
      <c r="G41" s="79" t="s">
        <v>333</v>
      </c>
      <c r="H41" s="97">
        <f t="shared" si="2"/>
        <v>20</v>
      </c>
      <c r="I41" s="98">
        <f t="shared" si="3"/>
        <v>2</v>
      </c>
      <c r="J41" s="107" t="s">
        <v>149</v>
      </c>
      <c r="K41" s="80" t="s">
        <v>184</v>
      </c>
      <c r="L41" s="83"/>
    </row>
    <row r="42" spans="1:12" x14ac:dyDescent="0.35">
      <c r="A42" s="75" t="s">
        <v>150</v>
      </c>
      <c r="B42" s="81">
        <v>12516858</v>
      </c>
      <c r="C42" s="82" t="s">
        <v>222</v>
      </c>
      <c r="D42" s="78">
        <v>42064</v>
      </c>
      <c r="E42" s="78"/>
      <c r="F42" s="78">
        <v>27479</v>
      </c>
      <c r="G42" s="79" t="s">
        <v>333</v>
      </c>
      <c r="H42" s="97">
        <f t="shared" si="2"/>
        <v>10</v>
      </c>
      <c r="I42" s="98">
        <f t="shared" si="3"/>
        <v>3</v>
      </c>
      <c r="J42" s="107" t="s">
        <v>190</v>
      </c>
      <c r="K42" s="83" t="s">
        <v>332</v>
      </c>
      <c r="L42" s="83"/>
    </row>
    <row r="43" spans="1:12" x14ac:dyDescent="0.35">
      <c r="A43" s="75" t="s">
        <v>150</v>
      </c>
      <c r="B43" s="81">
        <v>16959326</v>
      </c>
      <c r="C43" s="82" t="s">
        <v>278</v>
      </c>
      <c r="D43" s="78">
        <v>40634</v>
      </c>
      <c r="E43" s="78"/>
      <c r="F43" s="78">
        <v>30901</v>
      </c>
      <c r="G43" s="79" t="s">
        <v>334</v>
      </c>
      <c r="H43" s="97">
        <f t="shared" si="2"/>
        <v>14</v>
      </c>
      <c r="I43" s="98">
        <f t="shared" si="3"/>
        <v>2</v>
      </c>
      <c r="J43" s="107" t="s">
        <v>190</v>
      </c>
      <c r="K43" s="80" t="s">
        <v>184</v>
      </c>
      <c r="L43" s="83"/>
    </row>
    <row r="44" spans="1:12" x14ac:dyDescent="0.35">
      <c r="A44" s="75" t="s">
        <v>150</v>
      </c>
      <c r="B44" s="81">
        <v>14605720</v>
      </c>
      <c r="C44" s="82" t="s">
        <v>241</v>
      </c>
      <c r="D44" s="78">
        <v>39349</v>
      </c>
      <c r="E44" s="78"/>
      <c r="F44" s="78">
        <v>29796</v>
      </c>
      <c r="G44" s="79" t="s">
        <v>334</v>
      </c>
      <c r="H44" s="97">
        <f t="shared" si="2"/>
        <v>17</v>
      </c>
      <c r="I44" s="98">
        <f t="shared" si="3"/>
        <v>7</v>
      </c>
      <c r="J44" s="107" t="s">
        <v>330</v>
      </c>
      <c r="K44" s="80" t="s">
        <v>184</v>
      </c>
      <c r="L44" s="83"/>
    </row>
    <row r="45" spans="1:12" x14ac:dyDescent="0.35">
      <c r="A45" s="75" t="s">
        <v>150</v>
      </c>
      <c r="B45" s="81">
        <v>16228477</v>
      </c>
      <c r="C45" s="82" t="s">
        <v>264</v>
      </c>
      <c r="D45" s="78">
        <v>41602</v>
      </c>
      <c r="E45" s="78"/>
      <c r="F45" s="78">
        <v>30737</v>
      </c>
      <c r="G45" s="79" t="s">
        <v>333</v>
      </c>
      <c r="H45" s="97">
        <f t="shared" si="2"/>
        <v>11</v>
      </c>
      <c r="I45" s="98">
        <f t="shared" si="3"/>
        <v>6</v>
      </c>
      <c r="J45" s="107" t="s">
        <v>331</v>
      </c>
      <c r="K45" s="83" t="s">
        <v>332</v>
      </c>
      <c r="L45" s="83"/>
    </row>
    <row r="46" spans="1:12" x14ac:dyDescent="0.35">
      <c r="A46" s="75" t="s">
        <v>150</v>
      </c>
      <c r="B46" s="81">
        <v>16233457</v>
      </c>
      <c r="C46" s="82" t="s">
        <v>266</v>
      </c>
      <c r="D46" s="78">
        <v>40452</v>
      </c>
      <c r="E46" s="78"/>
      <c r="F46" s="78">
        <v>30901</v>
      </c>
      <c r="G46" s="79" t="s">
        <v>333</v>
      </c>
      <c r="H46" s="97">
        <f t="shared" si="2"/>
        <v>14</v>
      </c>
      <c r="I46" s="98">
        <f t="shared" si="3"/>
        <v>7</v>
      </c>
      <c r="J46" s="107" t="s">
        <v>331</v>
      </c>
      <c r="K46" s="80" t="s">
        <v>184</v>
      </c>
      <c r="L46" s="83"/>
    </row>
    <row r="47" spans="1:12" x14ac:dyDescent="0.35">
      <c r="A47" s="75" t="s">
        <v>150</v>
      </c>
      <c r="B47" s="81">
        <v>15568542</v>
      </c>
      <c r="C47" s="82" t="s">
        <v>259</v>
      </c>
      <c r="D47" s="78">
        <v>42064</v>
      </c>
      <c r="E47" s="78"/>
      <c r="F47" s="78">
        <v>26847</v>
      </c>
      <c r="G47" s="79" t="s">
        <v>333</v>
      </c>
      <c r="H47" s="97">
        <f t="shared" si="2"/>
        <v>10</v>
      </c>
      <c r="I47" s="98">
        <f t="shared" si="3"/>
        <v>3</v>
      </c>
      <c r="J47" s="107" t="s">
        <v>190</v>
      </c>
      <c r="K47" s="80" t="s">
        <v>184</v>
      </c>
      <c r="L47" s="83"/>
    </row>
    <row r="48" spans="1:12" x14ac:dyDescent="0.35">
      <c r="A48" s="75" t="s">
        <v>150</v>
      </c>
      <c r="B48" s="81">
        <v>11106799</v>
      </c>
      <c r="C48" s="82" t="s">
        <v>203</v>
      </c>
      <c r="D48" s="78">
        <v>37422</v>
      </c>
      <c r="E48" s="78"/>
      <c r="F48" s="78">
        <v>26443</v>
      </c>
      <c r="G48" s="79" t="s">
        <v>333</v>
      </c>
      <c r="H48" s="97">
        <f t="shared" si="2"/>
        <v>23</v>
      </c>
      <c r="I48" s="98">
        <f t="shared" si="3"/>
        <v>0</v>
      </c>
      <c r="J48" s="107" t="s">
        <v>149</v>
      </c>
      <c r="K48" s="80" t="s">
        <v>184</v>
      </c>
      <c r="L48" s="83"/>
    </row>
    <row r="49" spans="1:12" x14ac:dyDescent="0.35">
      <c r="A49" s="75" t="s">
        <v>150</v>
      </c>
      <c r="B49" s="81">
        <v>9463716</v>
      </c>
      <c r="C49" s="82" t="s">
        <v>325</v>
      </c>
      <c r="D49" s="78">
        <v>39888</v>
      </c>
      <c r="E49" s="78"/>
      <c r="F49" s="78">
        <v>25358</v>
      </c>
      <c r="G49" s="79" t="s">
        <v>333</v>
      </c>
      <c r="H49" s="97">
        <f t="shared" si="2"/>
        <v>16</v>
      </c>
      <c r="I49" s="98">
        <f t="shared" si="3"/>
        <v>2</v>
      </c>
      <c r="J49" s="107" t="s">
        <v>330</v>
      </c>
      <c r="K49" s="80" t="s">
        <v>184</v>
      </c>
      <c r="L49" s="83"/>
    </row>
    <row r="50" spans="1:12" x14ac:dyDescent="0.35">
      <c r="A50" s="75" t="s">
        <v>150</v>
      </c>
      <c r="B50" s="81">
        <v>16233994</v>
      </c>
      <c r="C50" s="82" t="s">
        <v>268</v>
      </c>
      <c r="D50" s="78">
        <v>42064</v>
      </c>
      <c r="E50" s="78"/>
      <c r="F50" s="78">
        <v>29708</v>
      </c>
      <c r="G50" s="79" t="s">
        <v>334</v>
      </c>
      <c r="H50" s="97">
        <f t="shared" si="2"/>
        <v>10</v>
      </c>
      <c r="I50" s="98">
        <f t="shared" si="3"/>
        <v>3</v>
      </c>
      <c r="J50" s="107" t="s">
        <v>190</v>
      </c>
      <c r="K50" s="83" t="s">
        <v>332</v>
      </c>
      <c r="L50" s="83"/>
    </row>
    <row r="51" spans="1:12" x14ac:dyDescent="0.35">
      <c r="A51" s="75" t="s">
        <v>150</v>
      </c>
      <c r="B51" s="81">
        <v>9242227</v>
      </c>
      <c r="C51" s="82" t="s">
        <v>314</v>
      </c>
      <c r="D51" s="78">
        <v>38443</v>
      </c>
      <c r="E51" s="78"/>
      <c r="F51" s="78">
        <v>24248</v>
      </c>
      <c r="G51" s="79" t="s">
        <v>334</v>
      </c>
      <c r="H51" s="97">
        <f t="shared" si="2"/>
        <v>20</v>
      </c>
      <c r="I51" s="98">
        <f t="shared" si="3"/>
        <v>2</v>
      </c>
      <c r="J51" s="107" t="s">
        <v>149</v>
      </c>
      <c r="K51" s="80" t="s">
        <v>184</v>
      </c>
      <c r="L51" s="83"/>
    </row>
    <row r="52" spans="1:12" x14ac:dyDescent="0.35">
      <c r="A52" s="75" t="s">
        <v>150</v>
      </c>
      <c r="B52" s="81">
        <v>11109196</v>
      </c>
      <c r="C52" s="82" t="s">
        <v>209</v>
      </c>
      <c r="D52" s="78">
        <v>40634</v>
      </c>
      <c r="E52" s="78"/>
      <c r="F52" s="78">
        <v>26981</v>
      </c>
      <c r="G52" s="79" t="s">
        <v>333</v>
      </c>
      <c r="H52" s="97">
        <f t="shared" si="2"/>
        <v>14</v>
      </c>
      <c r="I52" s="98">
        <f t="shared" si="3"/>
        <v>2</v>
      </c>
      <c r="J52" s="107" t="s">
        <v>331</v>
      </c>
      <c r="K52" s="80" t="s">
        <v>184</v>
      </c>
      <c r="L52" s="83"/>
    </row>
    <row r="53" spans="1:12" x14ac:dyDescent="0.35">
      <c r="A53" s="75" t="s">
        <v>150</v>
      </c>
      <c r="B53" s="81">
        <v>9145953</v>
      </c>
      <c r="C53" s="82" t="s">
        <v>307</v>
      </c>
      <c r="D53" s="78">
        <v>39888</v>
      </c>
      <c r="E53" s="78"/>
      <c r="F53" s="78">
        <v>23703</v>
      </c>
      <c r="G53" s="79" t="s">
        <v>333</v>
      </c>
      <c r="H53" s="97">
        <f t="shared" si="2"/>
        <v>16</v>
      </c>
      <c r="I53" s="98">
        <f t="shared" si="3"/>
        <v>2</v>
      </c>
      <c r="J53" s="107" t="s">
        <v>330</v>
      </c>
      <c r="K53" s="80" t="s">
        <v>184</v>
      </c>
      <c r="L53" s="83"/>
    </row>
    <row r="54" spans="1:12" x14ac:dyDescent="0.35">
      <c r="A54" s="75" t="s">
        <v>150</v>
      </c>
      <c r="B54" s="81">
        <v>16233504</v>
      </c>
      <c r="C54" s="82" t="s">
        <v>267</v>
      </c>
      <c r="D54" s="78">
        <v>40634</v>
      </c>
      <c r="E54" s="78"/>
      <c r="F54" s="78">
        <v>31080</v>
      </c>
      <c r="G54" s="79" t="s">
        <v>333</v>
      </c>
      <c r="H54" s="97">
        <f t="shared" si="2"/>
        <v>14</v>
      </c>
      <c r="I54" s="98">
        <f t="shared" si="3"/>
        <v>2</v>
      </c>
      <c r="J54" s="107" t="s">
        <v>331</v>
      </c>
      <c r="K54" s="80" t="s">
        <v>184</v>
      </c>
      <c r="L54" s="83"/>
    </row>
    <row r="55" spans="1:12" x14ac:dyDescent="0.35">
      <c r="A55" s="75" t="s">
        <v>150</v>
      </c>
      <c r="B55" s="81">
        <v>13171255</v>
      </c>
      <c r="C55" s="82" t="s">
        <v>230</v>
      </c>
      <c r="D55" s="78">
        <v>42064</v>
      </c>
      <c r="E55" s="78"/>
      <c r="F55" s="78">
        <v>28728</v>
      </c>
      <c r="G55" s="79" t="s">
        <v>334</v>
      </c>
      <c r="H55" s="97">
        <f t="shared" si="2"/>
        <v>10</v>
      </c>
      <c r="I55" s="98">
        <f t="shared" si="3"/>
        <v>3</v>
      </c>
      <c r="J55" s="107" t="s">
        <v>331</v>
      </c>
      <c r="K55" s="80" t="s">
        <v>184</v>
      </c>
      <c r="L55" s="83"/>
    </row>
    <row r="56" spans="1:12" x14ac:dyDescent="0.35">
      <c r="A56" s="75" t="s">
        <v>150</v>
      </c>
      <c r="B56" s="81">
        <v>9395780</v>
      </c>
      <c r="C56" s="82" t="s">
        <v>319</v>
      </c>
      <c r="D56" s="78">
        <v>39722</v>
      </c>
      <c r="E56" s="78"/>
      <c r="F56" s="78">
        <v>25338</v>
      </c>
      <c r="G56" s="79" t="s">
        <v>333</v>
      </c>
      <c r="H56" s="97">
        <f t="shared" si="2"/>
        <v>16</v>
      </c>
      <c r="I56" s="98">
        <f t="shared" si="3"/>
        <v>7</v>
      </c>
      <c r="J56" s="107" t="s">
        <v>149</v>
      </c>
      <c r="K56" s="80" t="s">
        <v>184</v>
      </c>
      <c r="L56" s="83"/>
    </row>
    <row r="57" spans="1:12" x14ac:dyDescent="0.35">
      <c r="A57" s="75" t="s">
        <v>150</v>
      </c>
      <c r="B57" s="81">
        <v>9399622</v>
      </c>
      <c r="C57" s="82" t="s">
        <v>320</v>
      </c>
      <c r="D57" s="78">
        <v>39888</v>
      </c>
      <c r="E57" s="78"/>
      <c r="F57" s="78">
        <v>26063</v>
      </c>
      <c r="G57" s="79" t="s">
        <v>333</v>
      </c>
      <c r="H57" s="97">
        <f t="shared" si="2"/>
        <v>16</v>
      </c>
      <c r="I57" s="98">
        <f t="shared" si="3"/>
        <v>2</v>
      </c>
      <c r="J57" s="107" t="s">
        <v>149</v>
      </c>
      <c r="K57" s="80" t="s">
        <v>184</v>
      </c>
      <c r="L57" s="83"/>
    </row>
    <row r="58" spans="1:12" x14ac:dyDescent="0.35">
      <c r="A58" s="75" t="s">
        <v>150</v>
      </c>
      <c r="B58" s="81">
        <v>9169929</v>
      </c>
      <c r="C58" s="82" t="s">
        <v>310</v>
      </c>
      <c r="D58" s="78">
        <v>39722</v>
      </c>
      <c r="E58" s="78"/>
      <c r="F58" s="78">
        <v>23687</v>
      </c>
      <c r="G58" s="79" t="s">
        <v>334</v>
      </c>
      <c r="H58" s="97">
        <f t="shared" si="2"/>
        <v>16</v>
      </c>
      <c r="I58" s="98">
        <f t="shared" si="3"/>
        <v>7</v>
      </c>
      <c r="J58" s="107" t="s">
        <v>331</v>
      </c>
      <c r="K58" s="80" t="s">
        <v>184</v>
      </c>
      <c r="L58" s="83"/>
    </row>
    <row r="59" spans="1:12" x14ac:dyDescent="0.35">
      <c r="A59" s="75" t="s">
        <v>150</v>
      </c>
      <c r="B59" s="81">
        <v>17862539</v>
      </c>
      <c r="C59" s="82" t="s">
        <v>280</v>
      </c>
      <c r="D59" s="78">
        <v>42064</v>
      </c>
      <c r="E59" s="78"/>
      <c r="F59" s="78">
        <v>32195</v>
      </c>
      <c r="G59" s="79" t="s">
        <v>334</v>
      </c>
      <c r="H59" s="97">
        <f t="shared" si="2"/>
        <v>10</v>
      </c>
      <c r="I59" s="98">
        <f t="shared" si="3"/>
        <v>3</v>
      </c>
      <c r="J59" s="107" t="s">
        <v>148</v>
      </c>
      <c r="K59" s="83" t="s">
        <v>332</v>
      </c>
      <c r="L59" s="83"/>
    </row>
    <row r="60" spans="1:12" x14ac:dyDescent="0.35">
      <c r="A60" s="75" t="s">
        <v>150</v>
      </c>
      <c r="B60" s="81">
        <v>12226615</v>
      </c>
      <c r="C60" s="82" t="s">
        <v>218</v>
      </c>
      <c r="D60" s="78">
        <v>43922</v>
      </c>
      <c r="E60" s="78"/>
      <c r="F60" s="78">
        <v>27035</v>
      </c>
      <c r="G60" s="79" t="s">
        <v>334</v>
      </c>
      <c r="H60" s="97">
        <f t="shared" si="2"/>
        <v>5</v>
      </c>
      <c r="I60" s="98">
        <f t="shared" si="3"/>
        <v>2</v>
      </c>
      <c r="J60" s="107" t="s">
        <v>148</v>
      </c>
      <c r="K60" s="83" t="s">
        <v>332</v>
      </c>
      <c r="L60" s="83"/>
    </row>
    <row r="61" spans="1:12" x14ac:dyDescent="0.35">
      <c r="A61" s="75" t="s">
        <v>150</v>
      </c>
      <c r="B61" s="81">
        <v>15881744</v>
      </c>
      <c r="C61" s="82" t="s">
        <v>263</v>
      </c>
      <c r="D61" s="78">
        <v>39349</v>
      </c>
      <c r="E61" s="78"/>
      <c r="F61" s="78">
        <v>30369</v>
      </c>
      <c r="G61" s="79" t="s">
        <v>333</v>
      </c>
      <c r="H61" s="97">
        <f t="shared" si="2"/>
        <v>17</v>
      </c>
      <c r="I61" s="98">
        <f t="shared" si="3"/>
        <v>7</v>
      </c>
      <c r="J61" s="107" t="s">
        <v>330</v>
      </c>
      <c r="K61" s="80" t="s">
        <v>184</v>
      </c>
      <c r="L61" s="83"/>
    </row>
    <row r="62" spans="1:12" x14ac:dyDescent="0.35">
      <c r="A62" s="75" t="s">
        <v>150</v>
      </c>
      <c r="B62" s="81">
        <v>9465106</v>
      </c>
      <c r="C62" s="82" t="s">
        <v>327</v>
      </c>
      <c r="D62" s="78">
        <v>40634</v>
      </c>
      <c r="E62" s="78"/>
      <c r="F62" s="78">
        <v>25583</v>
      </c>
      <c r="G62" s="79" t="s">
        <v>334</v>
      </c>
      <c r="H62" s="97">
        <f t="shared" si="2"/>
        <v>14</v>
      </c>
      <c r="I62" s="98">
        <f t="shared" si="3"/>
        <v>2</v>
      </c>
      <c r="J62" s="107" t="s">
        <v>330</v>
      </c>
      <c r="K62" s="80" t="s">
        <v>184</v>
      </c>
      <c r="L62" s="83"/>
    </row>
    <row r="63" spans="1:12" x14ac:dyDescent="0.35">
      <c r="A63" s="75" t="s">
        <v>150</v>
      </c>
      <c r="B63" s="81">
        <v>14984250</v>
      </c>
      <c r="C63" s="82" t="s">
        <v>249</v>
      </c>
      <c r="D63" s="78">
        <v>40452</v>
      </c>
      <c r="E63" s="78"/>
      <c r="F63" s="78">
        <v>29533</v>
      </c>
      <c r="G63" s="79" t="s">
        <v>333</v>
      </c>
      <c r="H63" s="97">
        <f t="shared" si="2"/>
        <v>14</v>
      </c>
      <c r="I63" s="98">
        <f t="shared" si="3"/>
        <v>7</v>
      </c>
      <c r="J63" s="107" t="s">
        <v>331</v>
      </c>
      <c r="K63" s="80" t="s">
        <v>184</v>
      </c>
      <c r="L63" s="83"/>
    </row>
    <row r="64" spans="1:12" x14ac:dyDescent="0.35">
      <c r="A64" s="75" t="s">
        <v>150</v>
      </c>
      <c r="B64" s="81">
        <v>10243323</v>
      </c>
      <c r="C64" s="82" t="s">
        <v>199</v>
      </c>
      <c r="D64" s="78">
        <v>39349</v>
      </c>
      <c r="E64" s="78"/>
      <c r="F64" s="78">
        <v>25600</v>
      </c>
      <c r="G64" s="79" t="s">
        <v>334</v>
      </c>
      <c r="H64" s="97">
        <f t="shared" si="2"/>
        <v>17</v>
      </c>
      <c r="I64" s="98">
        <f t="shared" si="3"/>
        <v>7</v>
      </c>
      <c r="J64" s="107" t="s">
        <v>330</v>
      </c>
      <c r="K64" s="80" t="s">
        <v>184</v>
      </c>
      <c r="L64" s="83"/>
    </row>
    <row r="65" spans="1:12" x14ac:dyDescent="0.35">
      <c r="A65" s="75" t="s">
        <v>150</v>
      </c>
      <c r="B65" s="81">
        <v>11111825</v>
      </c>
      <c r="C65" s="82" t="s">
        <v>211</v>
      </c>
      <c r="D65" s="78">
        <v>37422</v>
      </c>
      <c r="E65" s="78"/>
      <c r="F65" s="78">
        <v>27408</v>
      </c>
      <c r="G65" s="79" t="s">
        <v>333</v>
      </c>
      <c r="H65" s="97">
        <f t="shared" si="2"/>
        <v>23</v>
      </c>
      <c r="I65" s="98">
        <f t="shared" si="3"/>
        <v>0</v>
      </c>
      <c r="J65" s="107" t="s">
        <v>330</v>
      </c>
      <c r="K65" s="80" t="s">
        <v>184</v>
      </c>
      <c r="L65" s="83"/>
    </row>
    <row r="66" spans="1:12" x14ac:dyDescent="0.35">
      <c r="A66" s="75" t="s">
        <v>150</v>
      </c>
      <c r="B66" s="81">
        <v>9461670</v>
      </c>
      <c r="C66" s="82" t="s">
        <v>321</v>
      </c>
      <c r="D66" s="78">
        <v>43922</v>
      </c>
      <c r="E66" s="78"/>
      <c r="F66" s="78">
        <v>25365</v>
      </c>
      <c r="G66" s="79" t="s">
        <v>333</v>
      </c>
      <c r="H66" s="97">
        <f t="shared" si="2"/>
        <v>5</v>
      </c>
      <c r="I66" s="98">
        <f t="shared" si="3"/>
        <v>2</v>
      </c>
      <c r="J66" s="107" t="s">
        <v>148</v>
      </c>
      <c r="K66" s="83" t="s">
        <v>332</v>
      </c>
      <c r="L66" s="83"/>
    </row>
    <row r="67" spans="1:12" x14ac:dyDescent="0.35">
      <c r="A67" s="75" t="s">
        <v>150</v>
      </c>
      <c r="B67" s="81">
        <v>16778134</v>
      </c>
      <c r="C67" s="82" t="s">
        <v>277</v>
      </c>
      <c r="D67" s="78">
        <v>42064</v>
      </c>
      <c r="E67" s="78"/>
      <c r="F67" s="78">
        <v>31294</v>
      </c>
      <c r="G67" s="79" t="s">
        <v>333</v>
      </c>
      <c r="H67" s="97">
        <f t="shared" si="2"/>
        <v>10</v>
      </c>
      <c r="I67" s="98">
        <f t="shared" si="3"/>
        <v>3</v>
      </c>
      <c r="J67" s="107" t="s">
        <v>331</v>
      </c>
      <c r="K67" s="83" t="s">
        <v>332</v>
      </c>
      <c r="L67" s="83"/>
    </row>
    <row r="68" spans="1:12" x14ac:dyDescent="0.35">
      <c r="A68" s="75" t="s">
        <v>150</v>
      </c>
      <c r="B68" s="81">
        <v>14984182</v>
      </c>
      <c r="C68" s="82" t="s">
        <v>248</v>
      </c>
      <c r="D68" s="78">
        <v>42064</v>
      </c>
      <c r="E68" s="78"/>
      <c r="F68" s="78">
        <v>29575</v>
      </c>
      <c r="G68" s="79" t="s">
        <v>333</v>
      </c>
      <c r="H68" s="97">
        <f t="shared" si="2"/>
        <v>10</v>
      </c>
      <c r="I68" s="98">
        <f t="shared" si="3"/>
        <v>3</v>
      </c>
      <c r="J68" s="107" t="s">
        <v>331</v>
      </c>
      <c r="K68" s="83" t="s">
        <v>332</v>
      </c>
      <c r="L68" s="83"/>
    </row>
    <row r="69" spans="1:12" x14ac:dyDescent="0.35">
      <c r="A69" s="75" t="s">
        <v>150</v>
      </c>
      <c r="B69" s="81">
        <v>9219085</v>
      </c>
      <c r="C69" s="82" t="s">
        <v>312</v>
      </c>
      <c r="D69" s="78">
        <v>38443</v>
      </c>
      <c r="E69" s="78"/>
      <c r="F69" s="78">
        <v>23997</v>
      </c>
      <c r="G69" s="79" t="s">
        <v>334</v>
      </c>
      <c r="H69" s="97">
        <f t="shared" si="2"/>
        <v>20</v>
      </c>
      <c r="I69" s="98">
        <f t="shared" si="3"/>
        <v>2</v>
      </c>
      <c r="J69" s="107" t="s">
        <v>190</v>
      </c>
      <c r="K69" s="80" t="s">
        <v>184</v>
      </c>
      <c r="L69" s="83"/>
    </row>
    <row r="70" spans="1:12" x14ac:dyDescent="0.35">
      <c r="A70" s="75" t="s">
        <v>150</v>
      </c>
      <c r="B70" s="81">
        <v>5255566</v>
      </c>
      <c r="C70" s="82" t="s">
        <v>300</v>
      </c>
      <c r="D70" s="78">
        <v>40634</v>
      </c>
      <c r="E70" s="78"/>
      <c r="F70" s="78">
        <v>22580</v>
      </c>
      <c r="G70" s="79" t="s">
        <v>334</v>
      </c>
      <c r="H70" s="97">
        <f t="shared" ref="H70:H101" si="4">IF(D70&gt;0,INT(DAYS360(D70,"30/06/2025")/360),"")</f>
        <v>14</v>
      </c>
      <c r="I70" s="98">
        <f t="shared" ref="I70:I101" si="5">IF(D70&gt;0,INT((DAYS360(D70,"30/06/2025")/360-H70)*10),"")</f>
        <v>2</v>
      </c>
      <c r="J70" s="107" t="s">
        <v>330</v>
      </c>
      <c r="K70" s="80" t="s">
        <v>184</v>
      </c>
      <c r="L70" s="83"/>
    </row>
    <row r="71" spans="1:12" x14ac:dyDescent="0.35">
      <c r="A71" s="75" t="s">
        <v>150</v>
      </c>
      <c r="B71" s="81">
        <v>16420763</v>
      </c>
      <c r="C71" s="82" t="s">
        <v>270</v>
      </c>
      <c r="D71" s="78">
        <v>43922</v>
      </c>
      <c r="E71" s="78"/>
      <c r="F71" s="78">
        <v>30476</v>
      </c>
      <c r="G71" s="79" t="s">
        <v>333</v>
      </c>
      <c r="H71" s="97">
        <f t="shared" si="4"/>
        <v>5</v>
      </c>
      <c r="I71" s="98">
        <f t="shared" si="5"/>
        <v>2</v>
      </c>
      <c r="J71" s="107" t="s">
        <v>148</v>
      </c>
      <c r="K71" s="83" t="s">
        <v>332</v>
      </c>
      <c r="L71" s="83"/>
    </row>
    <row r="72" spans="1:12" x14ac:dyDescent="0.35">
      <c r="A72" s="75" t="s">
        <v>150</v>
      </c>
      <c r="B72" s="81">
        <v>16421214</v>
      </c>
      <c r="C72" s="82" t="s">
        <v>274</v>
      </c>
      <c r="D72" s="78">
        <v>39888</v>
      </c>
      <c r="E72" s="78"/>
      <c r="F72" s="78">
        <v>30986</v>
      </c>
      <c r="G72" s="79" t="s">
        <v>333</v>
      </c>
      <c r="H72" s="97">
        <f t="shared" si="4"/>
        <v>16</v>
      </c>
      <c r="I72" s="98">
        <f t="shared" si="5"/>
        <v>2</v>
      </c>
      <c r="J72" s="107" t="s">
        <v>331</v>
      </c>
      <c r="K72" s="80" t="s">
        <v>184</v>
      </c>
      <c r="L72" s="83"/>
    </row>
    <row r="73" spans="1:12" x14ac:dyDescent="0.35">
      <c r="A73" s="75" t="s">
        <v>150</v>
      </c>
      <c r="B73" s="81">
        <v>8106521</v>
      </c>
      <c r="C73" s="82" t="s">
        <v>303</v>
      </c>
      <c r="D73" s="78">
        <v>39349</v>
      </c>
      <c r="E73" s="78"/>
      <c r="F73" s="78">
        <v>25720</v>
      </c>
      <c r="G73" s="79" t="s">
        <v>334</v>
      </c>
      <c r="H73" s="97">
        <f t="shared" si="4"/>
        <v>17</v>
      </c>
      <c r="I73" s="98">
        <f t="shared" si="5"/>
        <v>7</v>
      </c>
      <c r="J73" s="107" t="s">
        <v>190</v>
      </c>
      <c r="K73" s="80" t="s">
        <v>184</v>
      </c>
      <c r="L73" s="83"/>
    </row>
    <row r="74" spans="1:12" x14ac:dyDescent="0.35">
      <c r="A74" s="75" t="s">
        <v>150</v>
      </c>
      <c r="B74" s="81">
        <v>9464148</v>
      </c>
      <c r="C74" s="82" t="s">
        <v>326</v>
      </c>
      <c r="D74" s="78">
        <v>38443</v>
      </c>
      <c r="E74" s="78"/>
      <c r="F74" s="78">
        <v>24921</v>
      </c>
      <c r="G74" s="79" t="s">
        <v>333</v>
      </c>
      <c r="H74" s="97">
        <f t="shared" si="4"/>
        <v>20</v>
      </c>
      <c r="I74" s="98">
        <f t="shared" si="5"/>
        <v>2</v>
      </c>
      <c r="J74" s="107" t="s">
        <v>190</v>
      </c>
      <c r="K74" s="80" t="s">
        <v>184</v>
      </c>
      <c r="L74" s="83"/>
    </row>
    <row r="75" spans="1:12" x14ac:dyDescent="0.35">
      <c r="A75" s="75" t="s">
        <v>150</v>
      </c>
      <c r="B75" s="81">
        <v>11107610</v>
      </c>
      <c r="C75" s="82" t="s">
        <v>204</v>
      </c>
      <c r="D75" s="78">
        <v>43922</v>
      </c>
      <c r="E75" s="78"/>
      <c r="F75" s="78">
        <v>26047</v>
      </c>
      <c r="G75" s="79" t="s">
        <v>334</v>
      </c>
      <c r="H75" s="97">
        <f t="shared" si="4"/>
        <v>5</v>
      </c>
      <c r="I75" s="98">
        <f t="shared" si="5"/>
        <v>2</v>
      </c>
      <c r="J75" s="107" t="s">
        <v>148</v>
      </c>
      <c r="K75" s="83" t="s">
        <v>332</v>
      </c>
      <c r="L75" s="83"/>
    </row>
    <row r="76" spans="1:12" x14ac:dyDescent="0.35">
      <c r="A76" s="75" t="s">
        <v>150</v>
      </c>
      <c r="B76" s="81">
        <v>19339778</v>
      </c>
      <c r="C76" s="82" t="s">
        <v>289</v>
      </c>
      <c r="D76" s="78">
        <v>42064</v>
      </c>
      <c r="E76" s="78"/>
      <c r="F76" s="78">
        <v>32400</v>
      </c>
      <c r="G76" s="79" t="s">
        <v>334</v>
      </c>
      <c r="H76" s="97">
        <f t="shared" si="4"/>
        <v>10</v>
      </c>
      <c r="I76" s="98">
        <f t="shared" si="5"/>
        <v>3</v>
      </c>
      <c r="J76" s="107" t="s">
        <v>148</v>
      </c>
      <c r="K76" s="83" t="s">
        <v>332</v>
      </c>
      <c r="L76" s="83"/>
    </row>
    <row r="77" spans="1:12" x14ac:dyDescent="0.35">
      <c r="A77" s="75" t="s">
        <v>150</v>
      </c>
      <c r="B77" s="81">
        <v>8098412</v>
      </c>
      <c r="C77" s="82" t="s">
        <v>302</v>
      </c>
      <c r="D77" s="78">
        <v>36069</v>
      </c>
      <c r="E77" s="78"/>
      <c r="F77" s="78">
        <v>24155</v>
      </c>
      <c r="G77" s="79" t="s">
        <v>333</v>
      </c>
      <c r="H77" s="97">
        <f t="shared" si="4"/>
        <v>26</v>
      </c>
      <c r="I77" s="98">
        <f t="shared" si="5"/>
        <v>7</v>
      </c>
      <c r="J77" s="107" t="s">
        <v>330</v>
      </c>
      <c r="K77" s="80" t="s">
        <v>184</v>
      </c>
      <c r="L77" s="83"/>
    </row>
    <row r="78" spans="1:12" x14ac:dyDescent="0.35">
      <c r="A78" s="75" t="s">
        <v>150</v>
      </c>
      <c r="B78" s="81">
        <v>9463574</v>
      </c>
      <c r="C78" s="82" t="s">
        <v>322</v>
      </c>
      <c r="D78" s="78">
        <v>39349</v>
      </c>
      <c r="E78" s="78"/>
      <c r="F78" s="78">
        <v>25357</v>
      </c>
      <c r="G78" s="79" t="s">
        <v>333</v>
      </c>
      <c r="H78" s="97">
        <f t="shared" si="4"/>
        <v>17</v>
      </c>
      <c r="I78" s="98">
        <f t="shared" si="5"/>
        <v>7</v>
      </c>
      <c r="J78" s="107" t="s">
        <v>331</v>
      </c>
      <c r="K78" s="80" t="s">
        <v>184</v>
      </c>
      <c r="L78" s="83"/>
    </row>
    <row r="79" spans="1:12" x14ac:dyDescent="0.35">
      <c r="A79" s="75" t="s">
        <v>150</v>
      </c>
      <c r="B79" s="81">
        <v>11494597</v>
      </c>
      <c r="C79" s="82" t="s">
        <v>215</v>
      </c>
      <c r="D79" s="78">
        <v>39539</v>
      </c>
      <c r="E79" s="78"/>
      <c r="F79" s="78">
        <v>26447</v>
      </c>
      <c r="G79" s="79" t="s">
        <v>333</v>
      </c>
      <c r="H79" s="97">
        <f t="shared" si="4"/>
        <v>17</v>
      </c>
      <c r="I79" s="98">
        <f t="shared" si="5"/>
        <v>2</v>
      </c>
      <c r="J79" s="107" t="s">
        <v>190</v>
      </c>
      <c r="K79" s="80" t="s">
        <v>184</v>
      </c>
      <c r="L79" s="83"/>
    </row>
    <row r="80" spans="1:12" x14ac:dyDescent="0.35">
      <c r="A80" s="75" t="s">
        <v>150</v>
      </c>
      <c r="B80" s="81">
        <v>14776612</v>
      </c>
      <c r="C80" s="82" t="s">
        <v>243</v>
      </c>
      <c r="D80" s="78">
        <v>39584</v>
      </c>
      <c r="E80" s="78"/>
      <c r="F80" s="78">
        <v>29230</v>
      </c>
      <c r="G80" s="79" t="s">
        <v>334</v>
      </c>
      <c r="H80" s="97">
        <f t="shared" si="4"/>
        <v>17</v>
      </c>
      <c r="I80" s="98">
        <f t="shared" si="5"/>
        <v>1</v>
      </c>
      <c r="J80" s="107" t="s">
        <v>331</v>
      </c>
      <c r="K80" s="80" t="s">
        <v>184</v>
      </c>
      <c r="L80" s="83"/>
    </row>
    <row r="81" spans="1:12" x14ac:dyDescent="0.35">
      <c r="A81" s="75" t="s">
        <v>150</v>
      </c>
      <c r="B81" s="81">
        <v>9128709</v>
      </c>
      <c r="C81" s="82" t="s">
        <v>304</v>
      </c>
      <c r="D81" s="78">
        <v>40634</v>
      </c>
      <c r="E81" s="78"/>
      <c r="F81" s="78">
        <v>24031</v>
      </c>
      <c r="G81" s="79" t="s">
        <v>334</v>
      </c>
      <c r="H81" s="97">
        <f t="shared" si="4"/>
        <v>14</v>
      </c>
      <c r="I81" s="98">
        <f t="shared" si="5"/>
        <v>2</v>
      </c>
      <c r="J81" s="107" t="s">
        <v>330</v>
      </c>
      <c r="K81" s="80" t="s">
        <v>184</v>
      </c>
      <c r="L81" s="83"/>
    </row>
    <row r="82" spans="1:12" x14ac:dyDescent="0.35">
      <c r="A82" s="75" t="s">
        <v>150</v>
      </c>
      <c r="B82" s="81">
        <v>17862652</v>
      </c>
      <c r="C82" s="82" t="s">
        <v>281</v>
      </c>
      <c r="D82" s="78">
        <v>40452</v>
      </c>
      <c r="E82" s="78"/>
      <c r="F82" s="78">
        <v>32142</v>
      </c>
      <c r="G82" s="79" t="s">
        <v>333</v>
      </c>
      <c r="H82" s="97">
        <f t="shared" si="4"/>
        <v>14</v>
      </c>
      <c r="I82" s="98">
        <f t="shared" si="5"/>
        <v>7</v>
      </c>
      <c r="J82" s="107" t="s">
        <v>330</v>
      </c>
      <c r="K82" s="80" t="s">
        <v>184</v>
      </c>
      <c r="L82" s="83"/>
    </row>
    <row r="83" spans="1:12" x14ac:dyDescent="0.35">
      <c r="A83" s="75" t="s">
        <v>150</v>
      </c>
      <c r="B83" s="81">
        <v>9231572</v>
      </c>
      <c r="C83" s="82" t="s">
        <v>313</v>
      </c>
      <c r="D83" s="78">
        <v>39349</v>
      </c>
      <c r="E83" s="78"/>
      <c r="F83" s="78">
        <v>24243</v>
      </c>
      <c r="G83" s="79" t="s">
        <v>333</v>
      </c>
      <c r="H83" s="97">
        <f t="shared" si="4"/>
        <v>17</v>
      </c>
      <c r="I83" s="98">
        <f t="shared" si="5"/>
        <v>7</v>
      </c>
      <c r="J83" s="107" t="s">
        <v>330</v>
      </c>
      <c r="K83" s="80" t="s">
        <v>184</v>
      </c>
      <c r="L83" s="83"/>
    </row>
    <row r="84" spans="1:12" x14ac:dyDescent="0.35">
      <c r="A84" s="75" t="s">
        <v>150</v>
      </c>
      <c r="B84" s="81">
        <v>9344597</v>
      </c>
      <c r="C84" s="82" t="s">
        <v>317</v>
      </c>
      <c r="D84" s="78">
        <v>38610</v>
      </c>
      <c r="E84" s="78"/>
      <c r="F84" s="78">
        <v>27084</v>
      </c>
      <c r="G84" s="79" t="s">
        <v>333</v>
      </c>
      <c r="H84" s="97">
        <f t="shared" si="4"/>
        <v>19</v>
      </c>
      <c r="I84" s="98">
        <f t="shared" si="5"/>
        <v>7</v>
      </c>
      <c r="J84" s="107" t="s">
        <v>149</v>
      </c>
      <c r="K84" s="80" t="s">
        <v>184</v>
      </c>
      <c r="L84" s="83"/>
    </row>
    <row r="85" spans="1:12" x14ac:dyDescent="0.35">
      <c r="A85" s="75" t="s">
        <v>150</v>
      </c>
      <c r="B85" s="81">
        <v>9466581</v>
      </c>
      <c r="C85" s="82" t="s">
        <v>328</v>
      </c>
      <c r="D85" s="78">
        <v>39349</v>
      </c>
      <c r="E85" s="78"/>
      <c r="F85" s="78">
        <v>25206</v>
      </c>
      <c r="G85" s="79" t="s">
        <v>333</v>
      </c>
      <c r="H85" s="97">
        <f t="shared" si="4"/>
        <v>17</v>
      </c>
      <c r="I85" s="98">
        <f t="shared" si="5"/>
        <v>7</v>
      </c>
      <c r="J85" s="107" t="s">
        <v>149</v>
      </c>
      <c r="K85" s="80" t="s">
        <v>184</v>
      </c>
      <c r="L85" s="83"/>
    </row>
    <row r="86" spans="1:12" x14ac:dyDescent="0.35">
      <c r="A86" s="75" t="s">
        <v>150</v>
      </c>
      <c r="B86" s="81">
        <v>12464824</v>
      </c>
      <c r="C86" s="82" t="s">
        <v>220</v>
      </c>
      <c r="D86" s="78">
        <v>39722</v>
      </c>
      <c r="E86" s="78"/>
      <c r="F86" s="78">
        <v>27885</v>
      </c>
      <c r="G86" s="79" t="s">
        <v>333</v>
      </c>
      <c r="H86" s="97">
        <f t="shared" si="4"/>
        <v>16</v>
      </c>
      <c r="I86" s="98">
        <f t="shared" si="5"/>
        <v>7</v>
      </c>
      <c r="J86" s="107" t="s">
        <v>149</v>
      </c>
      <c r="K86" s="80" t="s">
        <v>184</v>
      </c>
      <c r="L86" s="83"/>
    </row>
    <row r="87" spans="1:12" x14ac:dyDescent="0.35">
      <c r="A87" s="75" t="s">
        <v>150</v>
      </c>
      <c r="B87" s="81">
        <v>16420769</v>
      </c>
      <c r="C87" s="82" t="s">
        <v>271</v>
      </c>
      <c r="D87" s="78">
        <v>40634</v>
      </c>
      <c r="E87" s="78"/>
      <c r="F87" s="78">
        <v>30612</v>
      </c>
      <c r="G87" s="79" t="s">
        <v>333</v>
      </c>
      <c r="H87" s="97">
        <f t="shared" si="4"/>
        <v>14</v>
      </c>
      <c r="I87" s="98">
        <f t="shared" si="5"/>
        <v>2</v>
      </c>
      <c r="J87" s="107" t="s">
        <v>331</v>
      </c>
      <c r="K87" s="83" t="s">
        <v>332</v>
      </c>
      <c r="L87" s="83"/>
    </row>
    <row r="88" spans="1:12" x14ac:dyDescent="0.35">
      <c r="A88" s="75" t="s">
        <v>150</v>
      </c>
      <c r="B88" s="81">
        <v>15437809</v>
      </c>
      <c r="C88" s="82" t="s">
        <v>255</v>
      </c>
      <c r="D88" s="78">
        <v>42064</v>
      </c>
      <c r="E88" s="78"/>
      <c r="F88" s="78">
        <v>29781</v>
      </c>
      <c r="G88" s="79" t="s">
        <v>334</v>
      </c>
      <c r="H88" s="97">
        <f t="shared" si="4"/>
        <v>10</v>
      </c>
      <c r="I88" s="98">
        <f t="shared" si="5"/>
        <v>3</v>
      </c>
      <c r="J88" s="107" t="s">
        <v>190</v>
      </c>
      <c r="K88" s="80" t="s">
        <v>184</v>
      </c>
      <c r="L88" s="83"/>
    </row>
    <row r="89" spans="1:12" x14ac:dyDescent="0.35">
      <c r="A89" s="75" t="s">
        <v>150</v>
      </c>
      <c r="B89" s="81">
        <v>11108034</v>
      </c>
      <c r="C89" s="82" t="s">
        <v>206</v>
      </c>
      <c r="D89" s="78">
        <v>35704</v>
      </c>
      <c r="E89" s="78"/>
      <c r="F89" s="78">
        <v>26323</v>
      </c>
      <c r="G89" s="79" t="s">
        <v>334</v>
      </c>
      <c r="H89" s="97">
        <f t="shared" si="4"/>
        <v>27</v>
      </c>
      <c r="I89" s="98">
        <f t="shared" si="5"/>
        <v>7</v>
      </c>
      <c r="J89" s="107" t="s">
        <v>330</v>
      </c>
      <c r="K89" s="80" t="s">
        <v>184</v>
      </c>
      <c r="L89" s="83"/>
    </row>
    <row r="90" spans="1:12" x14ac:dyDescent="0.35">
      <c r="A90" s="75" t="s">
        <v>150</v>
      </c>
      <c r="B90" s="81">
        <v>9463597</v>
      </c>
      <c r="C90" s="82" t="s">
        <v>323</v>
      </c>
      <c r="D90" s="78">
        <v>41183</v>
      </c>
      <c r="E90" s="78"/>
      <c r="F90" s="78">
        <v>25400</v>
      </c>
      <c r="G90" s="79" t="s">
        <v>333</v>
      </c>
      <c r="H90" s="97">
        <f t="shared" si="4"/>
        <v>12</v>
      </c>
      <c r="I90" s="98">
        <f t="shared" si="5"/>
        <v>7</v>
      </c>
      <c r="J90" s="107" t="s">
        <v>190</v>
      </c>
      <c r="K90" s="80" t="s">
        <v>184</v>
      </c>
      <c r="L90" s="83"/>
    </row>
    <row r="91" spans="1:12" x14ac:dyDescent="0.35">
      <c r="A91" s="75" t="s">
        <v>150</v>
      </c>
      <c r="B91" s="81">
        <v>16232771</v>
      </c>
      <c r="C91" s="82" t="s">
        <v>265</v>
      </c>
      <c r="D91" s="78">
        <v>42064</v>
      </c>
      <c r="E91" s="78"/>
      <c r="F91" s="78">
        <v>30677</v>
      </c>
      <c r="G91" s="79" t="s">
        <v>334</v>
      </c>
      <c r="H91" s="97">
        <f t="shared" si="4"/>
        <v>10</v>
      </c>
      <c r="I91" s="98">
        <f t="shared" si="5"/>
        <v>3</v>
      </c>
      <c r="J91" s="107" t="s">
        <v>331</v>
      </c>
      <c r="K91" s="80" t="s">
        <v>184</v>
      </c>
      <c r="L91" s="83"/>
    </row>
    <row r="92" spans="1:12" x14ac:dyDescent="0.35">
      <c r="A92" s="75" t="s">
        <v>150</v>
      </c>
      <c r="B92" s="81">
        <v>16611757</v>
      </c>
      <c r="C92" s="82" t="s">
        <v>276</v>
      </c>
      <c r="D92" s="78">
        <v>43213</v>
      </c>
      <c r="E92" s="78"/>
      <c r="F92" s="78">
        <v>30717</v>
      </c>
      <c r="G92" s="79" t="s">
        <v>333</v>
      </c>
      <c r="H92" s="97">
        <f t="shared" si="4"/>
        <v>7</v>
      </c>
      <c r="I92" s="98">
        <f t="shared" si="5"/>
        <v>1</v>
      </c>
      <c r="J92" s="107" t="s">
        <v>148</v>
      </c>
      <c r="K92" s="83" t="s">
        <v>332</v>
      </c>
      <c r="L92" s="83"/>
    </row>
    <row r="93" spans="1:12" x14ac:dyDescent="0.35">
      <c r="A93" s="75" t="s">
        <v>150</v>
      </c>
      <c r="B93" s="81">
        <v>19925072</v>
      </c>
      <c r="C93" s="82" t="s">
        <v>294</v>
      </c>
      <c r="D93" s="78">
        <v>43922</v>
      </c>
      <c r="E93" s="78"/>
      <c r="F93" s="78">
        <v>33774</v>
      </c>
      <c r="G93" s="79" t="s">
        <v>333</v>
      </c>
      <c r="H93" s="97">
        <f t="shared" si="4"/>
        <v>5</v>
      </c>
      <c r="I93" s="98">
        <f t="shared" si="5"/>
        <v>2</v>
      </c>
      <c r="J93" s="107" t="s">
        <v>190</v>
      </c>
      <c r="K93" s="83" t="s">
        <v>332</v>
      </c>
      <c r="L93" s="83"/>
    </row>
    <row r="94" spans="1:12" x14ac:dyDescent="0.35">
      <c r="A94" s="75" t="s">
        <v>150</v>
      </c>
      <c r="B94" s="81">
        <v>5566205</v>
      </c>
      <c r="C94" s="82" t="s">
        <v>301</v>
      </c>
      <c r="D94" s="78">
        <v>39895</v>
      </c>
      <c r="E94" s="78"/>
      <c r="F94" s="78">
        <v>22312</v>
      </c>
      <c r="G94" s="79" t="s">
        <v>334</v>
      </c>
      <c r="H94" s="97">
        <f t="shared" si="4"/>
        <v>16</v>
      </c>
      <c r="I94" s="98">
        <f t="shared" si="5"/>
        <v>2</v>
      </c>
      <c r="J94" s="107" t="s">
        <v>190</v>
      </c>
      <c r="K94" s="80" t="s">
        <v>184</v>
      </c>
      <c r="L94" s="83"/>
    </row>
    <row r="95" spans="1:12" x14ac:dyDescent="0.35">
      <c r="A95" s="75" t="s">
        <v>150</v>
      </c>
      <c r="B95" s="81">
        <v>12518473</v>
      </c>
      <c r="C95" s="82" t="s">
        <v>224</v>
      </c>
      <c r="D95" s="78">
        <v>40925</v>
      </c>
      <c r="E95" s="78"/>
      <c r="F95" s="78">
        <v>28183</v>
      </c>
      <c r="G95" s="79" t="s">
        <v>333</v>
      </c>
      <c r="H95" s="97">
        <f t="shared" si="4"/>
        <v>13</v>
      </c>
      <c r="I95" s="98">
        <f t="shared" si="5"/>
        <v>4</v>
      </c>
      <c r="J95" s="107" t="s">
        <v>148</v>
      </c>
      <c r="K95" s="83" t="s">
        <v>332</v>
      </c>
      <c r="L95" s="83"/>
    </row>
    <row r="96" spans="1:12" x14ac:dyDescent="0.35">
      <c r="A96" s="75" t="s">
        <v>150</v>
      </c>
      <c r="B96" s="81">
        <v>10784846</v>
      </c>
      <c r="C96" s="82" t="s">
        <v>202</v>
      </c>
      <c r="D96" s="78">
        <v>36557</v>
      </c>
      <c r="E96" s="78"/>
      <c r="F96" s="78">
        <v>26352</v>
      </c>
      <c r="G96" s="79" t="s">
        <v>334</v>
      </c>
      <c r="H96" s="97">
        <f t="shared" si="4"/>
        <v>25</v>
      </c>
      <c r="I96" s="98">
        <f t="shared" si="5"/>
        <v>4</v>
      </c>
      <c r="J96" s="107" t="s">
        <v>149</v>
      </c>
      <c r="K96" s="80" t="s">
        <v>184</v>
      </c>
      <c r="L96" s="83"/>
    </row>
    <row r="97" spans="1:12" x14ac:dyDescent="0.35">
      <c r="A97" s="75" t="s">
        <v>150</v>
      </c>
      <c r="B97" s="81">
        <v>15881170</v>
      </c>
      <c r="C97" s="82" t="s">
        <v>261</v>
      </c>
      <c r="D97" s="78">
        <v>39722</v>
      </c>
      <c r="E97" s="78"/>
      <c r="F97" s="78">
        <v>30058</v>
      </c>
      <c r="G97" s="79" t="s">
        <v>333</v>
      </c>
      <c r="H97" s="97">
        <f t="shared" si="4"/>
        <v>16</v>
      </c>
      <c r="I97" s="98">
        <f t="shared" si="5"/>
        <v>7</v>
      </c>
      <c r="J97" s="107" t="s">
        <v>331</v>
      </c>
      <c r="K97" s="80" t="s">
        <v>184</v>
      </c>
      <c r="L97" s="83"/>
    </row>
    <row r="98" spans="1:12" x14ac:dyDescent="0.35">
      <c r="A98" s="75" t="s">
        <v>150</v>
      </c>
      <c r="B98" s="81">
        <v>16420990</v>
      </c>
      <c r="C98" s="82" t="s">
        <v>272</v>
      </c>
      <c r="D98" s="78">
        <v>43922</v>
      </c>
      <c r="E98" s="78"/>
      <c r="F98" s="78">
        <v>30818</v>
      </c>
      <c r="G98" s="79" t="s">
        <v>333</v>
      </c>
      <c r="H98" s="97">
        <f t="shared" si="4"/>
        <v>5</v>
      </c>
      <c r="I98" s="98">
        <f t="shared" si="5"/>
        <v>2</v>
      </c>
      <c r="J98" s="107" t="s">
        <v>148</v>
      </c>
      <c r="K98" s="83" t="s">
        <v>332</v>
      </c>
      <c r="L98" s="83"/>
    </row>
    <row r="99" spans="1:12" x14ac:dyDescent="0.35">
      <c r="A99" s="75" t="s">
        <v>150</v>
      </c>
      <c r="B99" s="81">
        <v>12814705</v>
      </c>
      <c r="C99" s="82" t="s">
        <v>226</v>
      </c>
      <c r="D99" s="78">
        <v>37422</v>
      </c>
      <c r="E99" s="78"/>
      <c r="F99" s="78">
        <v>28048</v>
      </c>
      <c r="G99" s="79" t="s">
        <v>334</v>
      </c>
      <c r="H99" s="97">
        <f t="shared" si="4"/>
        <v>23</v>
      </c>
      <c r="I99" s="98">
        <f t="shared" si="5"/>
        <v>0</v>
      </c>
      <c r="J99" s="107" t="s">
        <v>331</v>
      </c>
      <c r="K99" s="80" t="s">
        <v>184</v>
      </c>
      <c r="L99" s="83"/>
    </row>
    <row r="100" spans="1:12" x14ac:dyDescent="0.35">
      <c r="A100" s="75" t="s">
        <v>150</v>
      </c>
      <c r="B100" s="81">
        <v>9148853</v>
      </c>
      <c r="C100" s="82" t="s">
        <v>309</v>
      </c>
      <c r="D100" s="78">
        <v>39722</v>
      </c>
      <c r="E100" s="78"/>
      <c r="F100" s="78">
        <v>23965</v>
      </c>
      <c r="G100" s="79" t="s">
        <v>334</v>
      </c>
      <c r="H100" s="97">
        <f t="shared" si="4"/>
        <v>16</v>
      </c>
      <c r="I100" s="98">
        <f t="shared" si="5"/>
        <v>7</v>
      </c>
      <c r="J100" s="107" t="s">
        <v>331</v>
      </c>
      <c r="K100" s="80" t="s">
        <v>184</v>
      </c>
      <c r="L100" s="83"/>
    </row>
    <row r="101" spans="1:12" x14ac:dyDescent="0.35">
      <c r="A101" s="75" t="s">
        <v>150</v>
      </c>
      <c r="B101" s="81">
        <v>14217287</v>
      </c>
      <c r="C101" s="82" t="s">
        <v>238</v>
      </c>
      <c r="D101" s="78">
        <v>42064</v>
      </c>
      <c r="E101" s="78"/>
      <c r="F101" s="78">
        <v>28647</v>
      </c>
      <c r="G101" s="79" t="s">
        <v>333</v>
      </c>
      <c r="H101" s="97">
        <f t="shared" si="4"/>
        <v>10</v>
      </c>
      <c r="I101" s="98">
        <f t="shared" si="5"/>
        <v>3</v>
      </c>
      <c r="J101" s="107" t="s">
        <v>331</v>
      </c>
      <c r="K101" s="80" t="s">
        <v>184</v>
      </c>
      <c r="L101" s="83"/>
    </row>
    <row r="102" spans="1:12" x14ac:dyDescent="0.35">
      <c r="A102" s="75" t="s">
        <v>150</v>
      </c>
      <c r="B102" s="81">
        <v>14107380</v>
      </c>
      <c r="C102" s="82" t="s">
        <v>237</v>
      </c>
      <c r="D102" s="78">
        <v>38443</v>
      </c>
      <c r="E102" s="78"/>
      <c r="F102" s="78">
        <v>28616</v>
      </c>
      <c r="G102" s="79" t="s">
        <v>334</v>
      </c>
      <c r="H102" s="97">
        <f t="shared" ref="H102:H133" si="6">IF(D102&gt;0,INT(DAYS360(D102,"30/06/2025")/360),"")</f>
        <v>20</v>
      </c>
      <c r="I102" s="98">
        <f t="shared" ref="I102:I133" si="7">IF(D102&gt;0,INT((DAYS360(D102,"30/06/2025")/360-H102)*10),"")</f>
        <v>2</v>
      </c>
      <c r="J102" s="107" t="s">
        <v>331</v>
      </c>
      <c r="K102" s="80" t="s">
        <v>184</v>
      </c>
      <c r="L102" s="83"/>
    </row>
    <row r="103" spans="1:12" x14ac:dyDescent="0.35">
      <c r="A103" s="75" t="s">
        <v>150</v>
      </c>
      <c r="B103" s="81">
        <v>15881394</v>
      </c>
      <c r="C103" s="82" t="s">
        <v>262</v>
      </c>
      <c r="D103" s="78">
        <v>39349</v>
      </c>
      <c r="E103" s="78"/>
      <c r="F103" s="78">
        <v>30210</v>
      </c>
      <c r="G103" s="79" t="s">
        <v>333</v>
      </c>
      <c r="H103" s="97">
        <f t="shared" si="6"/>
        <v>17</v>
      </c>
      <c r="I103" s="98">
        <f t="shared" si="7"/>
        <v>7</v>
      </c>
      <c r="J103" s="107" t="s">
        <v>149</v>
      </c>
      <c r="K103" s="80" t="s">
        <v>184</v>
      </c>
      <c r="L103" s="83"/>
    </row>
    <row r="104" spans="1:12" x14ac:dyDescent="0.35">
      <c r="A104" s="75" t="s">
        <v>150</v>
      </c>
      <c r="B104" s="81">
        <v>14776387</v>
      </c>
      <c r="C104" s="82" t="s">
        <v>242</v>
      </c>
      <c r="D104" s="78">
        <v>39888</v>
      </c>
      <c r="E104" s="78"/>
      <c r="F104" s="78">
        <v>29620</v>
      </c>
      <c r="G104" s="79" t="s">
        <v>333</v>
      </c>
      <c r="H104" s="97">
        <f t="shared" si="6"/>
        <v>16</v>
      </c>
      <c r="I104" s="98">
        <f t="shared" si="7"/>
        <v>2</v>
      </c>
      <c r="J104" s="107" t="s">
        <v>330</v>
      </c>
      <c r="K104" s="80" t="s">
        <v>184</v>
      </c>
      <c r="L104" s="83"/>
    </row>
    <row r="105" spans="1:12" x14ac:dyDescent="0.35">
      <c r="A105" s="75" t="s">
        <v>150</v>
      </c>
      <c r="B105" s="81">
        <v>14371964</v>
      </c>
      <c r="C105" s="82" t="s">
        <v>240</v>
      </c>
      <c r="D105" s="78">
        <v>39722</v>
      </c>
      <c r="E105" s="78"/>
      <c r="F105" s="78">
        <v>28766</v>
      </c>
      <c r="G105" s="79" t="s">
        <v>333</v>
      </c>
      <c r="H105" s="97">
        <f t="shared" si="6"/>
        <v>16</v>
      </c>
      <c r="I105" s="98">
        <f t="shared" si="7"/>
        <v>7</v>
      </c>
      <c r="J105" s="107" t="s">
        <v>331</v>
      </c>
      <c r="K105" s="80" t="s">
        <v>184</v>
      </c>
      <c r="L105" s="83"/>
    </row>
    <row r="106" spans="1:12" x14ac:dyDescent="0.35">
      <c r="A106" s="75" t="s">
        <v>150</v>
      </c>
      <c r="B106" s="81">
        <v>9148229</v>
      </c>
      <c r="C106" s="82" t="s">
        <v>308</v>
      </c>
      <c r="D106" s="78">
        <v>35704</v>
      </c>
      <c r="E106" s="78"/>
      <c r="F106" s="78">
        <v>24569</v>
      </c>
      <c r="G106" s="79" t="s">
        <v>334</v>
      </c>
      <c r="H106" s="97">
        <f t="shared" si="6"/>
        <v>27</v>
      </c>
      <c r="I106" s="98">
        <f t="shared" si="7"/>
        <v>7</v>
      </c>
      <c r="J106" s="107" t="s">
        <v>149</v>
      </c>
      <c r="K106" s="80" t="s">
        <v>184</v>
      </c>
      <c r="L106" s="83"/>
    </row>
    <row r="107" spans="1:12" x14ac:dyDescent="0.35">
      <c r="A107" s="75" t="s">
        <v>150</v>
      </c>
      <c r="B107" s="81">
        <v>10742683</v>
      </c>
      <c r="C107" s="82" t="s">
        <v>201</v>
      </c>
      <c r="D107" s="78">
        <v>42064</v>
      </c>
      <c r="E107" s="78"/>
      <c r="F107" s="78">
        <v>25385</v>
      </c>
      <c r="G107" s="79" t="s">
        <v>334</v>
      </c>
      <c r="H107" s="97">
        <f t="shared" si="6"/>
        <v>10</v>
      </c>
      <c r="I107" s="98">
        <f t="shared" si="7"/>
        <v>3</v>
      </c>
      <c r="J107" s="107" t="s">
        <v>190</v>
      </c>
      <c r="K107" s="80" t="s">
        <v>184</v>
      </c>
      <c r="L107" s="83"/>
    </row>
    <row r="108" spans="1:12" x14ac:dyDescent="0.35">
      <c r="A108" s="75" t="s">
        <v>150</v>
      </c>
      <c r="B108" s="81">
        <v>11114865</v>
      </c>
      <c r="C108" s="82" t="s">
        <v>213</v>
      </c>
      <c r="D108" s="78">
        <v>42064</v>
      </c>
      <c r="E108" s="78"/>
      <c r="F108" s="78">
        <v>27789</v>
      </c>
      <c r="G108" s="79" t="s">
        <v>334</v>
      </c>
      <c r="H108" s="97">
        <f t="shared" si="6"/>
        <v>10</v>
      </c>
      <c r="I108" s="98">
        <f t="shared" si="7"/>
        <v>3</v>
      </c>
      <c r="J108" s="107" t="s">
        <v>190</v>
      </c>
      <c r="K108" s="83" t="s">
        <v>332</v>
      </c>
      <c r="L108" s="83"/>
    </row>
    <row r="109" spans="1:12" x14ac:dyDescent="0.35">
      <c r="A109" s="75" t="s">
        <v>150</v>
      </c>
      <c r="B109" s="81">
        <v>24622099</v>
      </c>
      <c r="C109" s="82" t="s">
        <v>298</v>
      </c>
      <c r="D109" s="78">
        <v>43922</v>
      </c>
      <c r="E109" s="78"/>
      <c r="F109" s="78">
        <v>34295</v>
      </c>
      <c r="G109" s="79" t="s">
        <v>333</v>
      </c>
      <c r="H109" s="97">
        <f t="shared" si="6"/>
        <v>5</v>
      </c>
      <c r="I109" s="98">
        <f t="shared" si="7"/>
        <v>2</v>
      </c>
      <c r="J109" s="107" t="s">
        <v>148</v>
      </c>
      <c r="K109" s="83" t="s">
        <v>332</v>
      </c>
      <c r="L109" s="83"/>
    </row>
    <row r="110" spans="1:12" x14ac:dyDescent="0.35">
      <c r="A110" s="75" t="s">
        <v>150</v>
      </c>
      <c r="B110" s="81">
        <v>18715132</v>
      </c>
      <c r="C110" s="82" t="s">
        <v>285</v>
      </c>
      <c r="D110" s="78">
        <v>42064</v>
      </c>
      <c r="E110" s="78"/>
      <c r="F110" s="78">
        <v>33038</v>
      </c>
      <c r="G110" s="79" t="s">
        <v>334</v>
      </c>
      <c r="H110" s="97">
        <f t="shared" si="6"/>
        <v>10</v>
      </c>
      <c r="I110" s="98">
        <f t="shared" si="7"/>
        <v>3</v>
      </c>
      <c r="J110" s="107" t="s">
        <v>148</v>
      </c>
      <c r="K110" s="83" t="s">
        <v>332</v>
      </c>
      <c r="L110" s="83"/>
    </row>
    <row r="111" spans="1:12" x14ac:dyDescent="0.35">
      <c r="A111" s="75" t="s">
        <v>150</v>
      </c>
      <c r="B111" s="81">
        <v>18715130</v>
      </c>
      <c r="C111" s="82" t="s">
        <v>284</v>
      </c>
      <c r="D111" s="78">
        <v>40634</v>
      </c>
      <c r="E111" s="78"/>
      <c r="F111" s="78">
        <v>32448</v>
      </c>
      <c r="G111" s="79" t="s">
        <v>334</v>
      </c>
      <c r="H111" s="97">
        <f t="shared" si="6"/>
        <v>14</v>
      </c>
      <c r="I111" s="98">
        <f t="shared" si="7"/>
        <v>2</v>
      </c>
      <c r="J111" s="107" t="s">
        <v>331</v>
      </c>
      <c r="K111" s="80" t="s">
        <v>184</v>
      </c>
      <c r="L111" s="83"/>
    </row>
    <row r="112" spans="1:12" x14ac:dyDescent="0.35">
      <c r="A112" s="75" t="s">
        <v>150</v>
      </c>
      <c r="B112" s="81">
        <v>19521736</v>
      </c>
      <c r="C112" s="82" t="s">
        <v>292</v>
      </c>
      <c r="D112" s="78">
        <v>42064</v>
      </c>
      <c r="E112" s="78"/>
      <c r="F112" s="78">
        <v>32742</v>
      </c>
      <c r="G112" s="79" t="s">
        <v>333</v>
      </c>
      <c r="H112" s="97">
        <f t="shared" si="6"/>
        <v>10</v>
      </c>
      <c r="I112" s="98">
        <f t="shared" si="7"/>
        <v>3</v>
      </c>
      <c r="J112" s="107" t="s">
        <v>148</v>
      </c>
      <c r="K112" s="83" t="s">
        <v>332</v>
      </c>
      <c r="L112" s="83"/>
    </row>
    <row r="113" spans="1:12" x14ac:dyDescent="0.35">
      <c r="A113" s="75" t="s">
        <v>150</v>
      </c>
      <c r="B113" s="81">
        <v>10176567</v>
      </c>
      <c r="C113" s="82" t="s">
        <v>197</v>
      </c>
      <c r="D113" s="78">
        <v>40634</v>
      </c>
      <c r="E113" s="78"/>
      <c r="F113" s="78">
        <v>26656</v>
      </c>
      <c r="G113" s="79" t="s">
        <v>333</v>
      </c>
      <c r="H113" s="97">
        <f t="shared" si="6"/>
        <v>14</v>
      </c>
      <c r="I113" s="98">
        <f t="shared" si="7"/>
        <v>2</v>
      </c>
      <c r="J113" s="107" t="s">
        <v>330</v>
      </c>
      <c r="K113" s="80" t="s">
        <v>184</v>
      </c>
      <c r="L113" s="83"/>
    </row>
    <row r="114" spans="1:12" x14ac:dyDescent="0.35">
      <c r="A114" s="75" t="s">
        <v>150</v>
      </c>
      <c r="B114" s="81">
        <v>10161373</v>
      </c>
      <c r="C114" s="82" t="s">
        <v>196</v>
      </c>
      <c r="D114" s="78">
        <v>39349</v>
      </c>
      <c r="E114" s="78"/>
      <c r="F114" s="78">
        <v>26000</v>
      </c>
      <c r="G114" s="79" t="s">
        <v>333</v>
      </c>
      <c r="H114" s="97">
        <f t="shared" si="6"/>
        <v>17</v>
      </c>
      <c r="I114" s="98">
        <f t="shared" si="7"/>
        <v>7</v>
      </c>
      <c r="J114" s="107" t="s">
        <v>330</v>
      </c>
      <c r="K114" s="80" t="s">
        <v>184</v>
      </c>
      <c r="L114" s="83"/>
    </row>
    <row r="115" spans="1:12" x14ac:dyDescent="0.35">
      <c r="A115" s="75" t="s">
        <v>150</v>
      </c>
      <c r="B115" s="81">
        <v>19558294</v>
      </c>
      <c r="C115" s="82" t="s">
        <v>293</v>
      </c>
      <c r="D115" s="78">
        <v>38376</v>
      </c>
      <c r="E115" s="78"/>
      <c r="F115" s="78">
        <v>25203</v>
      </c>
      <c r="G115" s="79" t="s">
        <v>334</v>
      </c>
      <c r="H115" s="97">
        <f t="shared" si="6"/>
        <v>20</v>
      </c>
      <c r="I115" s="98">
        <f t="shared" si="7"/>
        <v>4</v>
      </c>
      <c r="J115" s="107" t="s">
        <v>331</v>
      </c>
      <c r="K115" s="80" t="s">
        <v>184</v>
      </c>
      <c r="L115" s="83"/>
    </row>
    <row r="116" spans="1:12" x14ac:dyDescent="0.35">
      <c r="A116" s="75" t="s">
        <v>150</v>
      </c>
      <c r="B116" s="81">
        <v>15242408</v>
      </c>
      <c r="C116" s="82" t="s">
        <v>254</v>
      </c>
      <c r="D116" s="78">
        <v>40634</v>
      </c>
      <c r="E116" s="78"/>
      <c r="F116" s="78">
        <v>29415</v>
      </c>
      <c r="G116" s="79" t="s">
        <v>333</v>
      </c>
      <c r="H116" s="97">
        <f t="shared" si="6"/>
        <v>14</v>
      </c>
      <c r="I116" s="98">
        <f t="shared" si="7"/>
        <v>2</v>
      </c>
      <c r="J116" s="107" t="s">
        <v>331</v>
      </c>
      <c r="K116" s="80" t="s">
        <v>184</v>
      </c>
      <c r="L116" s="83"/>
    </row>
    <row r="117" spans="1:12" x14ac:dyDescent="0.35">
      <c r="A117" s="75" t="s">
        <v>150</v>
      </c>
      <c r="B117" s="81">
        <v>21299100</v>
      </c>
      <c r="C117" s="82" t="s">
        <v>296</v>
      </c>
      <c r="D117" s="78">
        <v>38610</v>
      </c>
      <c r="E117" s="78"/>
      <c r="F117" s="78">
        <v>25886</v>
      </c>
      <c r="G117" s="79" t="s">
        <v>333</v>
      </c>
      <c r="H117" s="97">
        <f t="shared" si="6"/>
        <v>19</v>
      </c>
      <c r="I117" s="98">
        <f t="shared" si="7"/>
        <v>7</v>
      </c>
      <c r="J117" s="107" t="s">
        <v>330</v>
      </c>
      <c r="K117" s="80" t="s">
        <v>184</v>
      </c>
      <c r="L117" s="83"/>
    </row>
    <row r="118" spans="1:12" x14ac:dyDescent="0.35">
      <c r="A118" s="75" t="s">
        <v>150</v>
      </c>
      <c r="B118" s="81">
        <v>3009322</v>
      </c>
      <c r="C118" s="82" t="s">
        <v>299</v>
      </c>
      <c r="D118" s="78">
        <v>35704</v>
      </c>
      <c r="E118" s="78"/>
      <c r="F118" s="78">
        <v>19571</v>
      </c>
      <c r="G118" s="79" t="s">
        <v>333</v>
      </c>
      <c r="H118" s="97">
        <f t="shared" si="6"/>
        <v>27</v>
      </c>
      <c r="I118" s="98">
        <f t="shared" si="7"/>
        <v>7</v>
      </c>
      <c r="J118" s="107" t="s">
        <v>330</v>
      </c>
      <c r="K118" s="80" t="s">
        <v>184</v>
      </c>
      <c r="L118" s="83"/>
    </row>
    <row r="119" spans="1:12" x14ac:dyDescent="0.35">
      <c r="A119" s="75" t="s">
        <v>150</v>
      </c>
      <c r="B119" s="81">
        <v>18959431</v>
      </c>
      <c r="C119" s="82" t="s">
        <v>287</v>
      </c>
      <c r="D119" s="78">
        <v>43922</v>
      </c>
      <c r="E119" s="78"/>
      <c r="F119" s="78">
        <v>32761</v>
      </c>
      <c r="G119" s="79" t="s">
        <v>333</v>
      </c>
      <c r="H119" s="97">
        <f t="shared" si="6"/>
        <v>5</v>
      </c>
      <c r="I119" s="98">
        <f t="shared" si="7"/>
        <v>2</v>
      </c>
      <c r="J119" s="107" t="s">
        <v>148</v>
      </c>
      <c r="K119" s="83" t="s">
        <v>332</v>
      </c>
      <c r="L119" s="83"/>
    </row>
    <row r="120" spans="1:12" x14ac:dyDescent="0.35">
      <c r="A120" s="75" t="s">
        <v>150</v>
      </c>
      <c r="B120" s="81">
        <v>12228862</v>
      </c>
      <c r="C120" s="82" t="s">
        <v>219</v>
      </c>
      <c r="D120" s="78">
        <v>37422</v>
      </c>
      <c r="E120" s="78"/>
      <c r="F120" s="78">
        <v>27222</v>
      </c>
      <c r="G120" s="79" t="s">
        <v>333</v>
      </c>
      <c r="H120" s="97">
        <f t="shared" si="6"/>
        <v>23</v>
      </c>
      <c r="I120" s="98">
        <f t="shared" si="7"/>
        <v>0</v>
      </c>
      <c r="J120" s="107" t="s">
        <v>149</v>
      </c>
      <c r="K120" s="80" t="s">
        <v>184</v>
      </c>
      <c r="L120" s="83"/>
    </row>
    <row r="121" spans="1:12" x14ac:dyDescent="0.35">
      <c r="A121" s="75" t="s">
        <v>150</v>
      </c>
      <c r="B121" s="81">
        <v>9246689</v>
      </c>
      <c r="C121" s="82" t="s">
        <v>315</v>
      </c>
      <c r="D121" s="78">
        <v>42064</v>
      </c>
      <c r="E121" s="78"/>
      <c r="F121" s="78">
        <v>25495</v>
      </c>
      <c r="G121" s="79" t="s">
        <v>334</v>
      </c>
      <c r="H121" s="97">
        <f t="shared" si="6"/>
        <v>10</v>
      </c>
      <c r="I121" s="98">
        <f t="shared" si="7"/>
        <v>3</v>
      </c>
      <c r="J121" s="107" t="s">
        <v>190</v>
      </c>
      <c r="K121" s="80" t="s">
        <v>184</v>
      </c>
      <c r="L121" s="83"/>
    </row>
    <row r="122" spans="1:12" x14ac:dyDescent="0.35">
      <c r="A122" s="75" t="s">
        <v>150</v>
      </c>
      <c r="B122" s="81">
        <v>11113360</v>
      </c>
      <c r="C122" s="82" t="s">
        <v>212</v>
      </c>
      <c r="D122" s="78">
        <v>42064</v>
      </c>
      <c r="E122" s="78"/>
      <c r="F122" s="78">
        <v>27372</v>
      </c>
      <c r="G122" s="79" t="s">
        <v>334</v>
      </c>
      <c r="H122" s="97">
        <f t="shared" si="6"/>
        <v>10</v>
      </c>
      <c r="I122" s="98">
        <f t="shared" si="7"/>
        <v>3</v>
      </c>
      <c r="J122" s="107" t="s">
        <v>331</v>
      </c>
      <c r="K122" s="80" t="s">
        <v>184</v>
      </c>
      <c r="L122" s="83"/>
    </row>
    <row r="123" spans="1:12" x14ac:dyDescent="0.35">
      <c r="A123" s="75" t="s">
        <v>150</v>
      </c>
      <c r="B123" s="81">
        <v>16960733</v>
      </c>
      <c r="C123" s="82" t="s">
        <v>279</v>
      </c>
      <c r="D123" s="78">
        <v>43922</v>
      </c>
      <c r="E123" s="78"/>
      <c r="F123" s="78">
        <v>31775</v>
      </c>
      <c r="G123" s="79" t="s">
        <v>334</v>
      </c>
      <c r="H123" s="97">
        <f t="shared" si="6"/>
        <v>5</v>
      </c>
      <c r="I123" s="98">
        <f t="shared" si="7"/>
        <v>2</v>
      </c>
      <c r="J123" s="107" t="s">
        <v>148</v>
      </c>
      <c r="K123" s="83" t="s">
        <v>332</v>
      </c>
      <c r="L123" s="83"/>
    </row>
    <row r="124" spans="1:12" x14ac:dyDescent="0.35">
      <c r="A124" s="75" t="s">
        <v>150</v>
      </c>
      <c r="B124" s="81">
        <v>15231790</v>
      </c>
      <c r="C124" s="82" t="s">
        <v>253</v>
      </c>
      <c r="D124" s="78">
        <v>41183</v>
      </c>
      <c r="E124" s="78"/>
      <c r="F124" s="78">
        <v>29882</v>
      </c>
      <c r="G124" s="79" t="s">
        <v>334</v>
      </c>
      <c r="H124" s="97">
        <f t="shared" si="6"/>
        <v>12</v>
      </c>
      <c r="I124" s="98">
        <f t="shared" si="7"/>
        <v>7</v>
      </c>
      <c r="J124" s="107" t="s">
        <v>330</v>
      </c>
      <c r="K124" s="80" t="s">
        <v>184</v>
      </c>
      <c r="L124" s="83"/>
    </row>
    <row r="125" spans="1:12" x14ac:dyDescent="0.35">
      <c r="A125" s="75" t="s">
        <v>150</v>
      </c>
      <c r="B125" s="81">
        <v>9341831</v>
      </c>
      <c r="C125" s="82" t="s">
        <v>316</v>
      </c>
      <c r="D125" s="78">
        <v>39722</v>
      </c>
      <c r="E125" s="78"/>
      <c r="F125" s="78">
        <v>26092</v>
      </c>
      <c r="G125" s="79" t="s">
        <v>334</v>
      </c>
      <c r="H125" s="97">
        <f t="shared" si="6"/>
        <v>16</v>
      </c>
      <c r="I125" s="98">
        <f t="shared" si="7"/>
        <v>7</v>
      </c>
      <c r="J125" s="107" t="s">
        <v>331</v>
      </c>
      <c r="K125" s="80" t="s">
        <v>184</v>
      </c>
      <c r="L125" s="83"/>
    </row>
    <row r="126" spans="1:12" x14ac:dyDescent="0.35">
      <c r="A126" s="75" t="s">
        <v>150</v>
      </c>
      <c r="B126" s="81">
        <v>10740395</v>
      </c>
      <c r="C126" s="82" t="s">
        <v>200</v>
      </c>
      <c r="D126" s="78">
        <v>37422</v>
      </c>
      <c r="E126" s="78"/>
      <c r="F126" s="78">
        <v>26224</v>
      </c>
      <c r="G126" s="79" t="s">
        <v>333</v>
      </c>
      <c r="H126" s="97">
        <f t="shared" si="6"/>
        <v>23</v>
      </c>
      <c r="I126" s="98">
        <f t="shared" si="7"/>
        <v>0</v>
      </c>
      <c r="J126" s="107" t="s">
        <v>331</v>
      </c>
      <c r="K126" s="80" t="s">
        <v>184</v>
      </c>
      <c r="L126" s="83"/>
    </row>
    <row r="127" spans="1:12" x14ac:dyDescent="0.35">
      <c r="A127" s="75" t="s">
        <v>150</v>
      </c>
      <c r="B127" s="81">
        <v>14791410</v>
      </c>
      <c r="C127" s="82" t="s">
        <v>244</v>
      </c>
      <c r="D127" s="78">
        <v>43922</v>
      </c>
      <c r="E127" s="78"/>
      <c r="F127" s="78">
        <v>29410</v>
      </c>
      <c r="G127" s="79" t="s">
        <v>333</v>
      </c>
      <c r="H127" s="97">
        <f t="shared" si="6"/>
        <v>5</v>
      </c>
      <c r="I127" s="98">
        <f t="shared" si="7"/>
        <v>2</v>
      </c>
      <c r="J127" s="107" t="s">
        <v>148</v>
      </c>
      <c r="K127" s="83" t="s">
        <v>332</v>
      </c>
      <c r="L127" s="83"/>
    </row>
    <row r="128" spans="1:12" x14ac:dyDescent="0.35">
      <c r="A128" s="75" t="s">
        <v>150</v>
      </c>
      <c r="B128" s="81">
        <v>12516853</v>
      </c>
      <c r="C128" s="82" t="s">
        <v>221</v>
      </c>
      <c r="D128" s="78">
        <v>39349</v>
      </c>
      <c r="E128" s="78"/>
      <c r="F128" s="78">
        <v>27611</v>
      </c>
      <c r="G128" s="79" t="s">
        <v>333</v>
      </c>
      <c r="H128" s="97">
        <f t="shared" si="6"/>
        <v>17</v>
      </c>
      <c r="I128" s="98">
        <f t="shared" si="7"/>
        <v>7</v>
      </c>
      <c r="J128" s="107" t="s">
        <v>331</v>
      </c>
      <c r="K128" s="80" t="s">
        <v>184</v>
      </c>
      <c r="L128" s="83"/>
    </row>
    <row r="129" spans="1:12" x14ac:dyDescent="0.35">
      <c r="A129" s="75" t="s">
        <v>150</v>
      </c>
      <c r="B129" s="81">
        <v>9142084</v>
      </c>
      <c r="C129" s="82" t="s">
        <v>305</v>
      </c>
      <c r="D129" s="78">
        <v>35704</v>
      </c>
      <c r="E129" s="78"/>
      <c r="F129" s="78">
        <v>22765</v>
      </c>
      <c r="G129" s="79" t="s">
        <v>334</v>
      </c>
      <c r="H129" s="97">
        <f t="shared" si="6"/>
        <v>27</v>
      </c>
      <c r="I129" s="98">
        <f t="shared" si="7"/>
        <v>7</v>
      </c>
      <c r="J129" s="107" t="s">
        <v>190</v>
      </c>
      <c r="K129" s="80" t="s">
        <v>184</v>
      </c>
      <c r="L129" s="83"/>
    </row>
    <row r="130" spans="1:12" x14ac:dyDescent="0.35">
      <c r="A130" s="75" t="s">
        <v>150</v>
      </c>
      <c r="B130" s="81">
        <v>11108939</v>
      </c>
      <c r="C130" s="82" t="s">
        <v>207</v>
      </c>
      <c r="D130" s="78">
        <v>39734</v>
      </c>
      <c r="E130" s="78"/>
      <c r="F130" s="78">
        <v>26352</v>
      </c>
      <c r="G130" s="79" t="s">
        <v>334</v>
      </c>
      <c r="H130" s="97">
        <f t="shared" si="6"/>
        <v>16</v>
      </c>
      <c r="I130" s="98">
        <f t="shared" si="7"/>
        <v>7</v>
      </c>
      <c r="J130" s="107" t="s">
        <v>330</v>
      </c>
      <c r="K130" s="80" t="s">
        <v>184</v>
      </c>
      <c r="L130" s="83"/>
    </row>
    <row r="131" spans="1:12" x14ac:dyDescent="0.35">
      <c r="A131" s="75" t="s">
        <v>150</v>
      </c>
      <c r="B131" s="81">
        <v>9144143</v>
      </c>
      <c r="C131" s="82" t="s">
        <v>306</v>
      </c>
      <c r="D131" s="78">
        <v>35582</v>
      </c>
      <c r="E131" s="78"/>
      <c r="F131" s="78">
        <v>23024</v>
      </c>
      <c r="G131" s="79" t="s">
        <v>334</v>
      </c>
      <c r="H131" s="97">
        <f t="shared" si="6"/>
        <v>28</v>
      </c>
      <c r="I131" s="98">
        <f t="shared" si="7"/>
        <v>0</v>
      </c>
      <c r="J131" s="107" t="s">
        <v>190</v>
      </c>
      <c r="K131" s="80" t="s">
        <v>184</v>
      </c>
      <c r="L131" s="83"/>
    </row>
    <row r="132" spans="1:12" x14ac:dyDescent="0.35">
      <c r="A132" s="75" t="s">
        <v>150</v>
      </c>
      <c r="B132" s="81">
        <v>13304637</v>
      </c>
      <c r="C132" s="82" t="s">
        <v>232</v>
      </c>
      <c r="D132" s="78">
        <v>38473</v>
      </c>
      <c r="E132" s="78"/>
      <c r="F132" s="78">
        <v>28707</v>
      </c>
      <c r="G132" s="79" t="s">
        <v>334</v>
      </c>
      <c r="H132" s="97">
        <f t="shared" si="6"/>
        <v>20</v>
      </c>
      <c r="I132" s="98">
        <f t="shared" si="7"/>
        <v>1</v>
      </c>
      <c r="J132" s="107" t="s">
        <v>330</v>
      </c>
      <c r="K132" s="80" t="s">
        <v>184</v>
      </c>
      <c r="L132" s="83"/>
    </row>
    <row r="133" spans="1:12" x14ac:dyDescent="0.35">
      <c r="A133" s="75" t="s">
        <v>150</v>
      </c>
      <c r="B133" s="81">
        <v>9348522</v>
      </c>
      <c r="C133" s="82" t="s">
        <v>318</v>
      </c>
      <c r="D133" s="78">
        <v>44245</v>
      </c>
      <c r="E133" s="78"/>
      <c r="F133" s="78">
        <v>28044</v>
      </c>
      <c r="G133" s="79" t="s">
        <v>334</v>
      </c>
      <c r="H133" s="97">
        <f t="shared" si="6"/>
        <v>4</v>
      </c>
      <c r="I133" s="98">
        <f t="shared" si="7"/>
        <v>3</v>
      </c>
      <c r="J133" s="107" t="s">
        <v>331</v>
      </c>
      <c r="K133" s="80" t="s">
        <v>184</v>
      </c>
      <c r="L133" s="83"/>
    </row>
    <row r="134" spans="1:12" x14ac:dyDescent="0.35">
      <c r="A134" s="75" t="s">
        <v>150</v>
      </c>
      <c r="B134" s="81">
        <v>14985781</v>
      </c>
      <c r="C134" s="82" t="s">
        <v>252</v>
      </c>
      <c r="D134" s="78">
        <v>42064</v>
      </c>
      <c r="E134" s="78"/>
      <c r="F134" s="78">
        <v>29230</v>
      </c>
      <c r="G134" s="79" t="s">
        <v>333</v>
      </c>
      <c r="H134" s="97">
        <f t="shared" ref="H134:H142" si="8">IF(D134&gt;0,INT(DAYS360(D134,"30/06/2025")/360),"")</f>
        <v>10</v>
      </c>
      <c r="I134" s="98">
        <f t="shared" ref="I134:I142" si="9">IF(D134&gt;0,INT((DAYS360(D134,"30/06/2025")/360-H134)*10),"")</f>
        <v>3</v>
      </c>
      <c r="J134" s="107" t="s">
        <v>331</v>
      </c>
      <c r="K134" s="80" t="s">
        <v>184</v>
      </c>
      <c r="L134" s="83"/>
    </row>
    <row r="135" spans="1:12" x14ac:dyDescent="0.35">
      <c r="A135" s="75" t="s">
        <v>150</v>
      </c>
      <c r="B135" s="81">
        <v>15501850</v>
      </c>
      <c r="C135" s="82" t="s">
        <v>257</v>
      </c>
      <c r="D135" s="78">
        <v>39349</v>
      </c>
      <c r="E135" s="78"/>
      <c r="F135" s="78">
        <v>30153</v>
      </c>
      <c r="G135" s="79" t="s">
        <v>334</v>
      </c>
      <c r="H135" s="97">
        <f t="shared" si="8"/>
        <v>17</v>
      </c>
      <c r="I135" s="98">
        <f t="shared" si="9"/>
        <v>7</v>
      </c>
      <c r="J135" s="107" t="s">
        <v>330</v>
      </c>
      <c r="K135" s="80" t="s">
        <v>184</v>
      </c>
      <c r="L135" s="83"/>
    </row>
    <row r="136" spans="1:12" x14ac:dyDescent="0.35">
      <c r="A136" s="75" t="s">
        <v>150</v>
      </c>
      <c r="B136" s="81">
        <v>13302352</v>
      </c>
      <c r="C136" s="82" t="s">
        <v>231</v>
      </c>
      <c r="D136" s="78">
        <v>39722</v>
      </c>
      <c r="E136" s="78"/>
      <c r="F136" s="78">
        <v>27830</v>
      </c>
      <c r="G136" s="79" t="s">
        <v>334</v>
      </c>
      <c r="H136" s="97">
        <f t="shared" si="8"/>
        <v>16</v>
      </c>
      <c r="I136" s="98">
        <f t="shared" si="9"/>
        <v>7</v>
      </c>
      <c r="J136" s="107" t="s">
        <v>149</v>
      </c>
      <c r="K136" s="80" t="s">
        <v>184</v>
      </c>
      <c r="L136" s="83"/>
    </row>
    <row r="137" spans="1:12" x14ac:dyDescent="0.35">
      <c r="A137" s="75" t="s">
        <v>150</v>
      </c>
      <c r="B137" s="81">
        <v>12204625</v>
      </c>
      <c r="C137" s="82" t="s">
        <v>217</v>
      </c>
      <c r="D137" s="78">
        <v>38610</v>
      </c>
      <c r="E137" s="78"/>
      <c r="F137" s="78">
        <v>27379</v>
      </c>
      <c r="G137" s="79" t="s">
        <v>334</v>
      </c>
      <c r="H137" s="97">
        <f t="shared" si="8"/>
        <v>19</v>
      </c>
      <c r="I137" s="98">
        <f t="shared" si="9"/>
        <v>7</v>
      </c>
      <c r="J137" s="107" t="s">
        <v>331</v>
      </c>
      <c r="K137" s="80" t="s">
        <v>184</v>
      </c>
      <c r="L137" s="83"/>
    </row>
    <row r="138" spans="1:12" x14ac:dyDescent="0.35">
      <c r="A138" s="75" t="s">
        <v>150</v>
      </c>
      <c r="B138" s="81">
        <v>22635508</v>
      </c>
      <c r="C138" s="82" t="s">
        <v>297</v>
      </c>
      <c r="D138" s="78">
        <v>37622</v>
      </c>
      <c r="E138" s="78"/>
      <c r="F138" s="78">
        <v>26285</v>
      </c>
      <c r="G138" s="79" t="s">
        <v>334</v>
      </c>
      <c r="H138" s="97">
        <f t="shared" si="8"/>
        <v>22</v>
      </c>
      <c r="I138" s="98">
        <f t="shared" si="9"/>
        <v>4</v>
      </c>
      <c r="J138" s="107" t="s">
        <v>148</v>
      </c>
      <c r="K138" s="83" t="s">
        <v>332</v>
      </c>
      <c r="L138" s="83"/>
    </row>
    <row r="139" spans="1:12" x14ac:dyDescent="0.35">
      <c r="A139" s="75" t="s">
        <v>150</v>
      </c>
      <c r="B139" s="81">
        <v>11109750</v>
      </c>
      <c r="C139" s="82" t="s">
        <v>210</v>
      </c>
      <c r="D139" s="78">
        <v>37422</v>
      </c>
      <c r="E139" s="78"/>
      <c r="F139" s="78">
        <v>26775</v>
      </c>
      <c r="G139" s="79" t="s">
        <v>333</v>
      </c>
      <c r="H139" s="97">
        <f t="shared" si="8"/>
        <v>23</v>
      </c>
      <c r="I139" s="98">
        <f t="shared" si="9"/>
        <v>0</v>
      </c>
      <c r="J139" s="107" t="s">
        <v>149</v>
      </c>
      <c r="K139" s="80" t="s">
        <v>184</v>
      </c>
      <c r="L139" s="83"/>
    </row>
    <row r="140" spans="1:12" x14ac:dyDescent="0.35">
      <c r="A140" s="75" t="s">
        <v>150</v>
      </c>
      <c r="B140" s="81">
        <v>14984140</v>
      </c>
      <c r="C140" s="82" t="s">
        <v>246</v>
      </c>
      <c r="D140" s="78">
        <v>39895</v>
      </c>
      <c r="E140" s="78"/>
      <c r="F140" s="78">
        <v>30098</v>
      </c>
      <c r="G140" s="79" t="s">
        <v>333</v>
      </c>
      <c r="H140" s="97">
        <f t="shared" si="8"/>
        <v>16</v>
      </c>
      <c r="I140" s="98">
        <f t="shared" si="9"/>
        <v>2</v>
      </c>
      <c r="J140" s="107" t="s">
        <v>149</v>
      </c>
      <c r="K140" s="80" t="s">
        <v>184</v>
      </c>
      <c r="L140" s="83"/>
    </row>
    <row r="141" spans="1:12" x14ac:dyDescent="0.35">
      <c r="A141" s="75" t="s">
        <v>150</v>
      </c>
      <c r="B141" s="81">
        <v>14984868</v>
      </c>
      <c r="C141" s="82" t="s">
        <v>251</v>
      </c>
      <c r="D141" s="78">
        <v>40634</v>
      </c>
      <c r="E141" s="78"/>
      <c r="F141" s="78">
        <v>29668</v>
      </c>
      <c r="G141" s="79" t="s">
        <v>333</v>
      </c>
      <c r="H141" s="97">
        <f t="shared" si="8"/>
        <v>14</v>
      </c>
      <c r="I141" s="98">
        <f t="shared" si="9"/>
        <v>2</v>
      </c>
      <c r="J141" s="107" t="s">
        <v>330</v>
      </c>
      <c r="K141" s="80" t="s">
        <v>184</v>
      </c>
      <c r="L141" s="83"/>
    </row>
    <row r="142" spans="1:12" x14ac:dyDescent="0.35">
      <c r="A142" s="75" t="s">
        <v>150</v>
      </c>
      <c r="B142" s="81">
        <v>13999121</v>
      </c>
      <c r="C142" s="82" t="s">
        <v>234</v>
      </c>
      <c r="D142" s="78">
        <v>39722</v>
      </c>
      <c r="E142" s="78"/>
      <c r="F142" s="78">
        <v>29013</v>
      </c>
      <c r="G142" s="79" t="s">
        <v>334</v>
      </c>
      <c r="H142" s="97">
        <f t="shared" si="8"/>
        <v>16</v>
      </c>
      <c r="I142" s="98">
        <f t="shared" si="9"/>
        <v>7</v>
      </c>
      <c r="J142" s="107" t="s">
        <v>149</v>
      </c>
      <c r="K142" s="80" t="s">
        <v>184</v>
      </c>
      <c r="L142" s="83"/>
    </row>
    <row r="143" spans="1:12" ht="21.5" thickBot="1" x14ac:dyDescent="0.55000000000000004">
      <c r="A143" s="90"/>
      <c r="B143" s="91" t="s">
        <v>169</v>
      </c>
      <c r="C143" s="92">
        <f>COUNTIF(B8:B142,"&gt;0")</f>
        <v>135</v>
      </c>
      <c r="D143" s="90"/>
      <c r="E143" s="90"/>
      <c r="F143" s="90"/>
      <c r="G143" s="135"/>
      <c r="H143" s="99"/>
      <c r="I143" s="99"/>
      <c r="J143" s="108"/>
      <c r="K143" s="90"/>
      <c r="L143" s="90"/>
    </row>
  </sheetData>
  <autoFilter ref="A7:FK143" xr:uid="{00000000-0009-0000-0000-000004000000}"/>
  <sortState ref="B8:K144">
    <sortCondition ref="C8:C144"/>
  </sortState>
  <mergeCells count="5">
    <mergeCell ref="H6:I6"/>
    <mergeCell ref="A4:I4"/>
    <mergeCell ref="A5:I5"/>
    <mergeCell ref="J5:L5"/>
    <mergeCell ref="A3:I3"/>
  </mergeCells>
  <dataValidations xWindow="227" yWindow="586" count="1">
    <dataValidation operator="equal" allowBlank="1" showInputMessage="1" showErrorMessage="1" promptTitle="Fecha Inicio de Contrato" prompt="Registro Indispensable para el cálculo del Bono de Fin de Año del Personal Contratado" sqref="E8:E142" xr:uid="{00000000-0002-0000-0400-000000000000}">
      <formula1>0</formula1>
      <formula2>0</formula2>
    </dataValidation>
  </dataValidations>
  <printOptions horizontalCentered="1" verticalCentered="1"/>
  <pageMargins left="0" right="0" top="0" bottom="0" header="0.51180555555555496" footer="0.51180555555555496"/>
  <pageSetup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T90"/>
  <sheetViews>
    <sheetView zoomScale="75" zoomScaleNormal="75" workbookViewId="0">
      <selection activeCell="C90" sqref="C90"/>
    </sheetView>
  </sheetViews>
  <sheetFormatPr baseColWidth="10" defaultColWidth="9.1796875" defaultRowHeight="14.5" x14ac:dyDescent="0.35"/>
  <cols>
    <col min="1" max="1" width="9.1796875" style="62"/>
    <col min="2" max="2" width="14.26953125" style="62" bestFit="1" customWidth="1"/>
    <col min="3" max="3" width="49.453125" style="62" bestFit="1" customWidth="1"/>
    <col min="4" max="4" width="12" style="62" bestFit="1" customWidth="1"/>
    <col min="5" max="5" width="16.453125" style="62" customWidth="1"/>
    <col min="6" max="7" width="12" style="62" bestFit="1" customWidth="1"/>
    <col min="8" max="8" width="15.1796875" style="89" bestFit="1" customWidth="1"/>
    <col min="9" max="9" width="9.1796875" style="89"/>
    <col min="10" max="10" width="30.81640625" style="109" customWidth="1"/>
    <col min="11" max="11" width="20.1796875" style="62" bestFit="1" customWidth="1"/>
    <col min="12" max="12" width="26" style="62" bestFit="1" customWidth="1"/>
    <col min="13" max="167" width="9.1796875" style="62"/>
    <col min="168" max="956" width="9.1796875" style="63"/>
  </cols>
  <sheetData>
    <row r="1" spans="1:955" ht="27" x14ac:dyDescent="0.45">
      <c r="A1" s="101" t="s">
        <v>178</v>
      </c>
      <c r="B1" s="65"/>
      <c r="C1" s="65"/>
      <c r="D1" s="65"/>
      <c r="E1" s="65"/>
      <c r="F1" s="64"/>
      <c r="G1" s="64"/>
      <c r="H1" s="88"/>
      <c r="I1" s="88"/>
      <c r="J1" s="103"/>
      <c r="K1" s="64"/>
      <c r="L1" s="64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</row>
    <row r="2" spans="1:955" ht="27.5" thickBot="1" x14ac:dyDescent="0.75">
      <c r="A2" s="101" t="s">
        <v>179</v>
      </c>
      <c r="B2" s="64"/>
      <c r="C2" s="154" t="s">
        <v>194</v>
      </c>
      <c r="D2" s="154"/>
      <c r="E2" s="64"/>
      <c r="F2" s="64"/>
      <c r="G2" s="64"/>
      <c r="H2" s="88"/>
      <c r="I2" s="88"/>
      <c r="J2" s="103"/>
      <c r="K2" s="64"/>
      <c r="L2" s="64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</row>
    <row r="3" spans="1:955" ht="22.5" x14ac:dyDescent="0.45">
      <c r="A3" s="153"/>
      <c r="B3" s="153"/>
      <c r="C3" s="153"/>
      <c r="D3" s="153"/>
      <c r="E3" s="153"/>
      <c r="F3" s="153"/>
      <c r="G3" s="153"/>
      <c r="H3" s="153"/>
      <c r="I3" s="153"/>
      <c r="J3" s="103"/>
      <c r="K3" s="64"/>
      <c r="L3" s="64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</row>
    <row r="4" spans="1:955" ht="22.5" x14ac:dyDescent="0.45">
      <c r="A4" s="150" t="s">
        <v>185</v>
      </c>
      <c r="B4" s="150"/>
      <c r="C4" s="150"/>
      <c r="D4" s="150"/>
      <c r="E4" s="150"/>
      <c r="F4" s="150"/>
      <c r="G4" s="150"/>
      <c r="H4" s="150"/>
      <c r="I4" s="150"/>
      <c r="J4" s="103"/>
      <c r="K4" s="64"/>
      <c r="L4" s="6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</row>
    <row r="5" spans="1:955" s="68" customFormat="1" ht="21" x14ac:dyDescent="0.5">
      <c r="A5" s="151" t="s">
        <v>152</v>
      </c>
      <c r="B5" s="151"/>
      <c r="C5" s="151"/>
      <c r="D5" s="151"/>
      <c r="E5" s="151"/>
      <c r="F5" s="151"/>
      <c r="G5" s="151"/>
      <c r="H5" s="151"/>
      <c r="I5" s="151"/>
      <c r="J5" s="152" t="s">
        <v>193</v>
      </c>
      <c r="K5" s="152"/>
      <c r="L5" s="152"/>
    </row>
    <row r="6" spans="1:955" s="72" customFormat="1" ht="26" x14ac:dyDescent="0.35">
      <c r="A6" s="69" t="s">
        <v>153</v>
      </c>
      <c r="B6" s="69" t="s">
        <v>154</v>
      </c>
      <c r="C6" s="69" t="s">
        <v>155</v>
      </c>
      <c r="D6" s="69" t="s">
        <v>156</v>
      </c>
      <c r="E6" s="69" t="s">
        <v>157</v>
      </c>
      <c r="F6" s="69" t="s">
        <v>158</v>
      </c>
      <c r="G6" s="69" t="s">
        <v>159</v>
      </c>
      <c r="H6" s="149" t="s">
        <v>160</v>
      </c>
      <c r="I6" s="149"/>
      <c r="J6" s="104" t="s">
        <v>161</v>
      </c>
      <c r="K6" s="70" t="s">
        <v>162</v>
      </c>
      <c r="L6" s="71" t="s">
        <v>163</v>
      </c>
    </row>
    <row r="7" spans="1:955" ht="195.5" x14ac:dyDescent="0.35">
      <c r="A7" s="73" t="s">
        <v>164</v>
      </c>
      <c r="B7" s="73" t="s">
        <v>165</v>
      </c>
      <c r="C7" s="73" t="s">
        <v>166</v>
      </c>
      <c r="D7" s="73" t="s">
        <v>167</v>
      </c>
      <c r="E7" s="73" t="s">
        <v>168</v>
      </c>
      <c r="F7" s="73" t="s">
        <v>167</v>
      </c>
      <c r="G7" s="73" t="s">
        <v>180</v>
      </c>
      <c r="H7" s="96" t="s">
        <v>187</v>
      </c>
      <c r="I7" s="96" t="s">
        <v>188</v>
      </c>
      <c r="J7" s="105" t="s">
        <v>181</v>
      </c>
      <c r="K7" s="73" t="s">
        <v>182</v>
      </c>
      <c r="L7" s="74" t="s">
        <v>192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</row>
    <row r="8" spans="1:955" x14ac:dyDescent="0.35">
      <c r="A8" s="75"/>
      <c r="B8" s="76"/>
      <c r="C8" s="77"/>
      <c r="D8" s="78"/>
      <c r="E8" s="78"/>
      <c r="F8" s="78"/>
      <c r="G8" s="79"/>
      <c r="H8" s="97"/>
      <c r="I8" s="98"/>
      <c r="J8" s="136"/>
      <c r="K8" s="80"/>
      <c r="L8" s="80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</row>
    <row r="9" spans="1:955" x14ac:dyDescent="0.35">
      <c r="A9" s="75" t="s">
        <v>150</v>
      </c>
      <c r="B9" s="76"/>
      <c r="C9" s="77"/>
      <c r="D9" s="78"/>
      <c r="E9" s="78"/>
      <c r="F9" s="78"/>
      <c r="G9" s="79"/>
      <c r="H9" s="97"/>
      <c r="I9" s="98"/>
      <c r="J9" s="136"/>
      <c r="K9" s="80"/>
      <c r="L9" s="80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</row>
    <row r="10" spans="1:955" x14ac:dyDescent="0.35">
      <c r="A10" s="75" t="s">
        <v>150</v>
      </c>
      <c r="B10" s="81"/>
      <c r="C10" s="82"/>
      <c r="D10" s="78"/>
      <c r="E10" s="78"/>
      <c r="F10" s="78"/>
      <c r="G10" s="79"/>
      <c r="H10" s="97"/>
      <c r="I10" s="98"/>
      <c r="J10" s="136"/>
      <c r="K10" s="80"/>
      <c r="L10" s="83"/>
    </row>
    <row r="11" spans="1:955" x14ac:dyDescent="0.35">
      <c r="A11" s="75" t="s">
        <v>150</v>
      </c>
      <c r="B11" s="81"/>
      <c r="C11" s="82"/>
      <c r="D11" s="78"/>
      <c r="E11" s="78"/>
      <c r="F11" s="78"/>
      <c r="G11" s="79"/>
      <c r="H11" s="97"/>
      <c r="I11" s="98"/>
      <c r="J11" s="136"/>
      <c r="K11" s="80"/>
      <c r="L11" s="83"/>
    </row>
    <row r="12" spans="1:955" x14ac:dyDescent="0.35">
      <c r="A12" s="75" t="s">
        <v>150</v>
      </c>
      <c r="B12" s="81"/>
      <c r="C12" s="82"/>
      <c r="D12" s="78"/>
      <c r="E12" s="78"/>
      <c r="F12" s="78"/>
      <c r="G12" s="79"/>
      <c r="H12" s="97"/>
      <c r="I12" s="98"/>
      <c r="J12" s="136"/>
      <c r="K12" s="80"/>
      <c r="L12" s="83"/>
    </row>
    <row r="13" spans="1:955" x14ac:dyDescent="0.35">
      <c r="A13" s="75" t="s">
        <v>150</v>
      </c>
      <c r="B13" s="81"/>
      <c r="C13" s="82"/>
      <c r="D13" s="78"/>
      <c r="E13" s="78"/>
      <c r="F13" s="78"/>
      <c r="G13" s="79"/>
      <c r="H13" s="97"/>
      <c r="I13" s="98"/>
      <c r="J13" s="136"/>
      <c r="K13" s="80"/>
      <c r="L13" s="83"/>
    </row>
    <row r="14" spans="1:955" x14ac:dyDescent="0.35">
      <c r="A14" s="75" t="s">
        <v>150</v>
      </c>
      <c r="B14" s="81"/>
      <c r="C14" s="82"/>
      <c r="D14" s="78"/>
      <c r="E14" s="78"/>
      <c r="F14" s="78"/>
      <c r="G14" s="79"/>
      <c r="H14" s="97"/>
      <c r="I14" s="98"/>
      <c r="J14" s="136"/>
      <c r="K14" s="80"/>
      <c r="L14" s="83"/>
    </row>
    <row r="15" spans="1:955" x14ac:dyDescent="0.35">
      <c r="A15" s="75" t="s">
        <v>150</v>
      </c>
      <c r="B15" s="81"/>
      <c r="C15" s="82"/>
      <c r="D15" s="78"/>
      <c r="E15" s="78"/>
      <c r="F15" s="78"/>
      <c r="G15" s="79"/>
      <c r="H15" s="97"/>
      <c r="I15" s="98"/>
      <c r="J15" s="136"/>
      <c r="K15" s="80"/>
      <c r="L15" s="83"/>
    </row>
    <row r="16" spans="1:955" x14ac:dyDescent="0.35">
      <c r="A16" s="75" t="s">
        <v>150</v>
      </c>
      <c r="B16" s="81"/>
      <c r="C16" s="82"/>
      <c r="D16" s="78"/>
      <c r="E16" s="78"/>
      <c r="F16" s="78"/>
      <c r="G16" s="79"/>
      <c r="H16" s="97"/>
      <c r="I16" s="98"/>
      <c r="J16" s="136"/>
      <c r="K16" s="80"/>
      <c r="L16" s="83"/>
    </row>
    <row r="17" spans="1:12" x14ac:dyDescent="0.35">
      <c r="A17" s="75" t="s">
        <v>150</v>
      </c>
      <c r="B17" s="81"/>
      <c r="C17" s="82"/>
      <c r="D17" s="78"/>
      <c r="E17" s="78"/>
      <c r="F17" s="78"/>
      <c r="G17" s="79"/>
      <c r="H17" s="97"/>
      <c r="I17" s="98"/>
      <c r="J17" s="136"/>
      <c r="K17" s="80"/>
      <c r="L17" s="83"/>
    </row>
    <row r="18" spans="1:12" x14ac:dyDescent="0.35">
      <c r="A18" s="75" t="s">
        <v>150</v>
      </c>
      <c r="B18" s="81"/>
      <c r="C18" s="82"/>
      <c r="D18" s="78"/>
      <c r="E18" s="78"/>
      <c r="F18" s="78"/>
      <c r="G18" s="79"/>
      <c r="H18" s="97"/>
      <c r="I18" s="98"/>
      <c r="J18" s="136"/>
      <c r="K18" s="80"/>
      <c r="L18" s="83"/>
    </row>
    <row r="19" spans="1:12" x14ac:dyDescent="0.35">
      <c r="A19" s="75" t="s">
        <v>150</v>
      </c>
      <c r="B19" s="81"/>
      <c r="C19" s="82"/>
      <c r="D19" s="78"/>
      <c r="E19" s="78"/>
      <c r="F19" s="78"/>
      <c r="G19" s="79"/>
      <c r="H19" s="97"/>
      <c r="I19" s="98"/>
      <c r="J19" s="136"/>
      <c r="K19" s="80"/>
      <c r="L19" s="83"/>
    </row>
    <row r="20" spans="1:12" x14ac:dyDescent="0.35">
      <c r="A20" s="75" t="s">
        <v>150</v>
      </c>
      <c r="B20" s="81"/>
      <c r="C20" s="82"/>
      <c r="D20" s="78"/>
      <c r="E20" s="78"/>
      <c r="F20" s="78"/>
      <c r="G20" s="79"/>
      <c r="H20" s="97"/>
      <c r="I20" s="98"/>
      <c r="J20" s="136"/>
      <c r="K20" s="80"/>
      <c r="L20" s="83"/>
    </row>
    <row r="21" spans="1:12" x14ac:dyDescent="0.35">
      <c r="A21" s="75" t="s">
        <v>150</v>
      </c>
      <c r="B21" s="81"/>
      <c r="C21" s="82"/>
      <c r="D21" s="78"/>
      <c r="E21" s="78"/>
      <c r="F21" s="78"/>
      <c r="G21" s="79"/>
      <c r="H21" s="97"/>
      <c r="I21" s="98"/>
      <c r="J21" s="136"/>
      <c r="K21" s="80"/>
      <c r="L21" s="83"/>
    </row>
    <row r="22" spans="1:12" x14ac:dyDescent="0.35">
      <c r="A22" s="75" t="s">
        <v>150</v>
      </c>
      <c r="B22" s="81"/>
      <c r="C22" s="82"/>
      <c r="D22" s="78"/>
      <c r="E22" s="78"/>
      <c r="F22" s="78"/>
      <c r="G22" s="79"/>
      <c r="H22" s="97"/>
      <c r="I22" s="98"/>
      <c r="J22" s="136"/>
      <c r="K22" s="80"/>
      <c r="L22" s="83"/>
    </row>
    <row r="23" spans="1:12" x14ac:dyDescent="0.35">
      <c r="A23" s="75" t="s">
        <v>150</v>
      </c>
      <c r="B23" s="81"/>
      <c r="C23" s="82"/>
      <c r="D23" s="78"/>
      <c r="E23" s="78"/>
      <c r="F23" s="78"/>
      <c r="G23" s="79"/>
      <c r="H23" s="97"/>
      <c r="I23" s="98"/>
      <c r="J23" s="136"/>
      <c r="K23" s="80"/>
      <c r="L23" s="83"/>
    </row>
    <row r="24" spans="1:12" x14ac:dyDescent="0.35">
      <c r="A24" s="75" t="s">
        <v>150</v>
      </c>
      <c r="B24" s="81"/>
      <c r="C24" s="82"/>
      <c r="D24" s="78"/>
      <c r="E24" s="78"/>
      <c r="F24" s="78"/>
      <c r="G24" s="79"/>
      <c r="H24" s="97"/>
      <c r="I24" s="98"/>
      <c r="J24" s="136"/>
      <c r="K24" s="80"/>
      <c r="L24" s="83"/>
    </row>
    <row r="25" spans="1:12" x14ac:dyDescent="0.35">
      <c r="A25" s="75" t="s">
        <v>150</v>
      </c>
      <c r="B25" s="81"/>
      <c r="C25" s="82"/>
      <c r="D25" s="78"/>
      <c r="E25" s="78"/>
      <c r="F25" s="78"/>
      <c r="G25" s="79"/>
      <c r="H25" s="97"/>
      <c r="I25" s="98"/>
      <c r="J25" s="136"/>
      <c r="K25" s="80"/>
      <c r="L25" s="83"/>
    </row>
    <row r="26" spans="1:12" x14ac:dyDescent="0.35">
      <c r="A26" s="75" t="s">
        <v>150</v>
      </c>
      <c r="B26" s="81"/>
      <c r="C26" s="82"/>
      <c r="D26" s="78"/>
      <c r="E26" s="78"/>
      <c r="F26" s="78"/>
      <c r="G26" s="79"/>
      <c r="H26" s="97"/>
      <c r="I26" s="98"/>
      <c r="J26" s="136"/>
      <c r="K26" s="80"/>
      <c r="L26" s="83"/>
    </row>
    <row r="27" spans="1:12" x14ac:dyDescent="0.35">
      <c r="A27" s="75" t="s">
        <v>150</v>
      </c>
      <c r="B27" s="81"/>
      <c r="C27" s="82"/>
      <c r="D27" s="78"/>
      <c r="E27" s="78"/>
      <c r="F27" s="78"/>
      <c r="G27" s="79"/>
      <c r="H27" s="97"/>
      <c r="I27" s="98"/>
      <c r="J27" s="136"/>
      <c r="K27" s="80"/>
      <c r="L27" s="83"/>
    </row>
    <row r="28" spans="1:12" x14ac:dyDescent="0.35">
      <c r="A28" s="75" t="s">
        <v>150</v>
      </c>
      <c r="B28" s="81"/>
      <c r="C28" s="82"/>
      <c r="D28" s="78"/>
      <c r="E28" s="78"/>
      <c r="F28" s="78"/>
      <c r="G28" s="79"/>
      <c r="H28" s="97"/>
      <c r="I28" s="98"/>
      <c r="J28" s="136"/>
      <c r="K28" s="80"/>
      <c r="L28" s="83"/>
    </row>
    <row r="29" spans="1:12" x14ac:dyDescent="0.35">
      <c r="A29" s="75" t="s">
        <v>150</v>
      </c>
      <c r="B29" s="81"/>
      <c r="C29" s="82"/>
      <c r="D29" s="78"/>
      <c r="E29" s="78"/>
      <c r="F29" s="78"/>
      <c r="G29" s="79"/>
      <c r="H29" s="97"/>
      <c r="I29" s="98"/>
      <c r="J29" s="136"/>
      <c r="K29" s="80"/>
      <c r="L29" s="83"/>
    </row>
    <row r="30" spans="1:12" x14ac:dyDescent="0.35">
      <c r="A30" s="75" t="s">
        <v>150</v>
      </c>
      <c r="B30" s="81"/>
      <c r="C30" s="82"/>
      <c r="D30" s="78"/>
      <c r="E30" s="78"/>
      <c r="F30" s="78"/>
      <c r="G30" s="79"/>
      <c r="H30" s="97"/>
      <c r="I30" s="98"/>
      <c r="J30" s="136"/>
      <c r="K30" s="80"/>
      <c r="L30" s="83"/>
    </row>
    <row r="31" spans="1:12" x14ac:dyDescent="0.35">
      <c r="A31" s="75" t="s">
        <v>150</v>
      </c>
      <c r="B31" s="81"/>
      <c r="C31" s="82"/>
      <c r="D31" s="78"/>
      <c r="E31" s="78"/>
      <c r="F31" s="78"/>
      <c r="G31" s="79"/>
      <c r="H31" s="97"/>
      <c r="I31" s="98"/>
      <c r="J31" s="136"/>
      <c r="K31" s="80"/>
      <c r="L31" s="83"/>
    </row>
    <row r="32" spans="1:12" x14ac:dyDescent="0.35">
      <c r="A32" s="75" t="s">
        <v>150</v>
      </c>
      <c r="B32" s="81"/>
      <c r="C32" s="82"/>
      <c r="D32" s="78"/>
      <c r="E32" s="78"/>
      <c r="F32" s="78"/>
      <c r="G32" s="79"/>
      <c r="H32" s="97"/>
      <c r="I32" s="98"/>
      <c r="J32" s="136"/>
      <c r="K32" s="80"/>
      <c r="L32" s="83"/>
    </row>
    <row r="33" spans="1:12" x14ac:dyDescent="0.35">
      <c r="A33" s="75" t="s">
        <v>150</v>
      </c>
      <c r="B33" s="81"/>
      <c r="C33" s="82"/>
      <c r="D33" s="78"/>
      <c r="E33" s="78"/>
      <c r="F33" s="78"/>
      <c r="G33" s="79"/>
      <c r="H33" s="97"/>
      <c r="I33" s="98"/>
      <c r="J33" s="136"/>
      <c r="K33" s="80"/>
      <c r="L33" s="83"/>
    </row>
    <row r="34" spans="1:12" x14ac:dyDescent="0.35">
      <c r="A34" s="75" t="s">
        <v>150</v>
      </c>
      <c r="B34" s="81"/>
      <c r="C34" s="82"/>
      <c r="D34" s="78"/>
      <c r="E34" s="78"/>
      <c r="F34" s="78"/>
      <c r="G34" s="79"/>
      <c r="H34" s="97"/>
      <c r="I34" s="98"/>
      <c r="J34" s="136"/>
      <c r="K34" s="80"/>
      <c r="L34" s="83"/>
    </row>
    <row r="35" spans="1:12" x14ac:dyDescent="0.35">
      <c r="A35" s="75" t="s">
        <v>150</v>
      </c>
      <c r="B35" s="81"/>
      <c r="C35" s="82"/>
      <c r="D35" s="78"/>
      <c r="E35" s="78"/>
      <c r="F35" s="78"/>
      <c r="G35" s="79"/>
      <c r="H35" s="97"/>
      <c r="I35" s="98"/>
      <c r="J35" s="136"/>
      <c r="K35" s="80"/>
      <c r="L35" s="83"/>
    </row>
    <row r="36" spans="1:12" x14ac:dyDescent="0.35">
      <c r="A36" s="75" t="s">
        <v>150</v>
      </c>
      <c r="B36" s="81"/>
      <c r="C36" s="82"/>
      <c r="D36" s="78"/>
      <c r="E36" s="78"/>
      <c r="F36" s="78"/>
      <c r="G36" s="79"/>
      <c r="H36" s="97"/>
      <c r="I36" s="98"/>
      <c r="J36" s="136"/>
      <c r="K36" s="80"/>
      <c r="L36" s="83"/>
    </row>
    <row r="37" spans="1:12" x14ac:dyDescent="0.35">
      <c r="A37" s="75" t="s">
        <v>150</v>
      </c>
      <c r="B37" s="81"/>
      <c r="C37" s="82"/>
      <c r="D37" s="78"/>
      <c r="E37" s="78"/>
      <c r="F37" s="78"/>
      <c r="G37" s="79"/>
      <c r="H37" s="97"/>
      <c r="I37" s="98"/>
      <c r="J37" s="136"/>
      <c r="K37" s="80"/>
      <c r="L37" s="83"/>
    </row>
    <row r="38" spans="1:12" x14ac:dyDescent="0.35">
      <c r="A38" s="75" t="s">
        <v>150</v>
      </c>
      <c r="B38" s="81"/>
      <c r="C38" s="82"/>
      <c r="D38" s="78"/>
      <c r="E38" s="78"/>
      <c r="F38" s="78"/>
      <c r="G38" s="79"/>
      <c r="H38" s="97"/>
      <c r="I38" s="98"/>
      <c r="J38" s="136"/>
      <c r="K38" s="80"/>
      <c r="L38" s="83"/>
    </row>
    <row r="39" spans="1:12" x14ac:dyDescent="0.35">
      <c r="A39" s="75" t="s">
        <v>150</v>
      </c>
      <c r="B39" s="81"/>
      <c r="C39" s="82"/>
      <c r="D39" s="78"/>
      <c r="E39" s="78"/>
      <c r="F39" s="78"/>
      <c r="G39" s="79"/>
      <c r="H39" s="97"/>
      <c r="I39" s="98"/>
      <c r="J39" s="136"/>
      <c r="K39" s="80"/>
      <c r="L39" s="83"/>
    </row>
    <row r="40" spans="1:12" x14ac:dyDescent="0.35">
      <c r="A40" s="75" t="s">
        <v>150</v>
      </c>
      <c r="B40" s="81"/>
      <c r="C40" s="82"/>
      <c r="D40" s="78"/>
      <c r="E40" s="78"/>
      <c r="F40" s="78"/>
      <c r="G40" s="79"/>
      <c r="H40" s="97"/>
      <c r="I40" s="98"/>
      <c r="J40" s="136"/>
      <c r="K40" s="80"/>
      <c r="L40" s="83"/>
    </row>
    <row r="41" spans="1:12" x14ac:dyDescent="0.35">
      <c r="A41" s="75" t="s">
        <v>150</v>
      </c>
      <c r="B41" s="81"/>
      <c r="C41" s="82"/>
      <c r="D41" s="78"/>
      <c r="E41" s="78"/>
      <c r="F41" s="78"/>
      <c r="G41" s="79"/>
      <c r="H41" s="97"/>
      <c r="I41" s="98"/>
      <c r="J41" s="136"/>
      <c r="K41" s="80"/>
      <c r="L41" s="83"/>
    </row>
    <row r="42" spans="1:12" x14ac:dyDescent="0.35">
      <c r="A42" s="75" t="s">
        <v>150</v>
      </c>
      <c r="B42" s="81"/>
      <c r="C42" s="82"/>
      <c r="D42" s="78"/>
      <c r="E42" s="78"/>
      <c r="F42" s="78"/>
      <c r="G42" s="79"/>
      <c r="H42" s="97"/>
      <c r="I42" s="98"/>
      <c r="J42" s="136"/>
      <c r="K42" s="80"/>
      <c r="L42" s="83"/>
    </row>
    <row r="43" spans="1:12" x14ac:dyDescent="0.35">
      <c r="A43" s="75" t="s">
        <v>150</v>
      </c>
      <c r="B43" s="81"/>
      <c r="C43" s="82"/>
      <c r="D43" s="78"/>
      <c r="E43" s="78"/>
      <c r="F43" s="78"/>
      <c r="G43" s="79"/>
      <c r="H43" s="97"/>
      <c r="I43" s="98"/>
      <c r="J43" s="136"/>
      <c r="K43" s="80"/>
      <c r="L43" s="83"/>
    </row>
    <row r="44" spans="1:12" x14ac:dyDescent="0.35">
      <c r="A44" s="75" t="s">
        <v>150</v>
      </c>
      <c r="B44" s="81"/>
      <c r="C44" s="82"/>
      <c r="D44" s="78"/>
      <c r="E44" s="78"/>
      <c r="F44" s="78"/>
      <c r="G44" s="79"/>
      <c r="H44" s="97"/>
      <c r="I44" s="98"/>
      <c r="J44" s="136"/>
      <c r="K44" s="80"/>
      <c r="L44" s="83"/>
    </row>
    <row r="45" spans="1:12" x14ac:dyDescent="0.35">
      <c r="A45" s="75" t="s">
        <v>150</v>
      </c>
      <c r="B45" s="81"/>
      <c r="C45" s="82"/>
      <c r="D45" s="78"/>
      <c r="E45" s="78"/>
      <c r="F45" s="78"/>
      <c r="G45" s="79"/>
      <c r="H45" s="97"/>
      <c r="I45" s="98"/>
      <c r="J45" s="136"/>
      <c r="K45" s="80"/>
      <c r="L45" s="83"/>
    </row>
    <row r="46" spans="1:12" x14ac:dyDescent="0.35">
      <c r="A46" s="75" t="s">
        <v>150</v>
      </c>
      <c r="B46" s="81"/>
      <c r="C46" s="82"/>
      <c r="D46" s="78"/>
      <c r="E46" s="78"/>
      <c r="F46" s="78"/>
      <c r="G46" s="79"/>
      <c r="H46" s="97"/>
      <c r="I46" s="98"/>
      <c r="J46" s="136"/>
      <c r="K46" s="80"/>
      <c r="L46" s="83"/>
    </row>
    <row r="47" spans="1:12" x14ac:dyDescent="0.35">
      <c r="A47" s="75" t="s">
        <v>150</v>
      </c>
      <c r="B47" s="81"/>
      <c r="C47" s="82"/>
      <c r="D47" s="78"/>
      <c r="E47" s="78"/>
      <c r="F47" s="78"/>
      <c r="G47" s="79"/>
      <c r="H47" s="97"/>
      <c r="I47" s="98"/>
      <c r="J47" s="136"/>
      <c r="K47" s="80"/>
      <c r="L47" s="83"/>
    </row>
    <row r="48" spans="1:12" x14ac:dyDescent="0.35">
      <c r="A48" s="75" t="s">
        <v>150</v>
      </c>
      <c r="B48" s="81"/>
      <c r="C48" s="82"/>
      <c r="D48" s="78"/>
      <c r="E48" s="78"/>
      <c r="F48" s="78"/>
      <c r="G48" s="79"/>
      <c r="H48" s="97"/>
      <c r="I48" s="98"/>
      <c r="J48" s="136"/>
      <c r="K48" s="80"/>
      <c r="L48" s="83"/>
    </row>
    <row r="49" spans="1:12" x14ac:dyDescent="0.35">
      <c r="A49" s="75" t="s">
        <v>150</v>
      </c>
      <c r="B49" s="81"/>
      <c r="C49" s="82"/>
      <c r="D49" s="78"/>
      <c r="E49" s="78"/>
      <c r="F49" s="78"/>
      <c r="G49" s="79"/>
      <c r="H49" s="97"/>
      <c r="I49" s="98"/>
      <c r="J49" s="136"/>
      <c r="K49" s="80"/>
      <c r="L49" s="83"/>
    </row>
    <row r="50" spans="1:12" x14ac:dyDescent="0.35">
      <c r="A50" s="75" t="s">
        <v>150</v>
      </c>
      <c r="B50" s="81"/>
      <c r="C50" s="82"/>
      <c r="D50" s="78"/>
      <c r="E50" s="78"/>
      <c r="F50" s="78"/>
      <c r="G50" s="79"/>
      <c r="H50" s="97"/>
      <c r="I50" s="98"/>
      <c r="J50" s="136"/>
      <c r="K50" s="80"/>
      <c r="L50" s="83"/>
    </row>
    <row r="51" spans="1:12" x14ac:dyDescent="0.35">
      <c r="A51" s="75" t="s">
        <v>150</v>
      </c>
      <c r="B51" s="81"/>
      <c r="C51" s="82"/>
      <c r="D51" s="78"/>
      <c r="E51" s="78"/>
      <c r="F51" s="78"/>
      <c r="G51" s="79"/>
      <c r="H51" s="97"/>
      <c r="I51" s="98"/>
      <c r="J51" s="136"/>
      <c r="K51" s="80"/>
      <c r="L51" s="83"/>
    </row>
    <row r="52" spans="1:12" x14ac:dyDescent="0.35">
      <c r="A52" s="75" t="s">
        <v>150</v>
      </c>
      <c r="B52" s="81"/>
      <c r="C52" s="82"/>
      <c r="D52" s="78"/>
      <c r="E52" s="78"/>
      <c r="F52" s="78"/>
      <c r="G52" s="79"/>
      <c r="H52" s="97"/>
      <c r="I52" s="98"/>
      <c r="J52" s="136"/>
      <c r="K52" s="80"/>
      <c r="L52" s="83"/>
    </row>
    <row r="53" spans="1:12" x14ac:dyDescent="0.35">
      <c r="A53" s="75" t="s">
        <v>150</v>
      </c>
      <c r="B53" s="81"/>
      <c r="C53" s="82"/>
      <c r="D53" s="78"/>
      <c r="E53" s="78"/>
      <c r="F53" s="78"/>
      <c r="G53" s="79"/>
      <c r="H53" s="97"/>
      <c r="I53" s="98"/>
      <c r="J53" s="136"/>
      <c r="K53" s="80"/>
      <c r="L53" s="83"/>
    </row>
    <row r="54" spans="1:12" x14ac:dyDescent="0.35">
      <c r="A54" s="75" t="s">
        <v>150</v>
      </c>
      <c r="B54" s="81"/>
      <c r="C54" s="82"/>
      <c r="D54" s="78"/>
      <c r="E54" s="78"/>
      <c r="F54" s="78"/>
      <c r="G54" s="79"/>
      <c r="H54" s="97"/>
      <c r="I54" s="98"/>
      <c r="J54" s="136"/>
      <c r="K54" s="80"/>
      <c r="L54" s="83"/>
    </row>
    <row r="55" spans="1:12" x14ac:dyDescent="0.35">
      <c r="A55" s="75" t="s">
        <v>150</v>
      </c>
      <c r="B55" s="81"/>
      <c r="C55" s="82"/>
      <c r="D55" s="78"/>
      <c r="E55" s="78"/>
      <c r="F55" s="78"/>
      <c r="G55" s="79"/>
      <c r="H55" s="97"/>
      <c r="I55" s="98"/>
      <c r="J55" s="136"/>
      <c r="K55" s="80"/>
      <c r="L55" s="83"/>
    </row>
    <row r="56" spans="1:12" x14ac:dyDescent="0.35">
      <c r="A56" s="75" t="s">
        <v>150</v>
      </c>
      <c r="B56" s="81"/>
      <c r="C56" s="82"/>
      <c r="D56" s="78"/>
      <c r="E56" s="78"/>
      <c r="F56" s="78"/>
      <c r="G56" s="79"/>
      <c r="H56" s="97"/>
      <c r="I56" s="98"/>
      <c r="J56" s="136"/>
      <c r="K56" s="80"/>
      <c r="L56" s="83"/>
    </row>
    <row r="57" spans="1:12" x14ac:dyDescent="0.35">
      <c r="A57" s="75" t="s">
        <v>150</v>
      </c>
      <c r="B57" s="81"/>
      <c r="C57" s="82"/>
      <c r="D57" s="78"/>
      <c r="E57" s="78"/>
      <c r="F57" s="78"/>
      <c r="G57" s="79"/>
      <c r="H57" s="97"/>
      <c r="I57" s="98"/>
      <c r="J57" s="136"/>
      <c r="K57" s="80"/>
      <c r="L57" s="83"/>
    </row>
    <row r="58" spans="1:12" x14ac:dyDescent="0.35">
      <c r="A58" s="75" t="s">
        <v>150</v>
      </c>
      <c r="B58" s="81"/>
      <c r="C58" s="82"/>
      <c r="D58" s="78"/>
      <c r="E58" s="78"/>
      <c r="F58" s="78"/>
      <c r="G58" s="79"/>
      <c r="H58" s="97"/>
      <c r="I58" s="98"/>
      <c r="J58" s="136"/>
      <c r="K58" s="80"/>
      <c r="L58" s="83"/>
    </row>
    <row r="59" spans="1:12" x14ac:dyDescent="0.35">
      <c r="A59" s="75" t="s">
        <v>150</v>
      </c>
      <c r="B59" s="81"/>
      <c r="C59" s="82"/>
      <c r="D59" s="78"/>
      <c r="E59" s="78"/>
      <c r="F59" s="78"/>
      <c r="G59" s="79"/>
      <c r="H59" s="97"/>
      <c r="I59" s="98"/>
      <c r="J59" s="136"/>
      <c r="K59" s="80"/>
      <c r="L59" s="83"/>
    </row>
    <row r="60" spans="1:12" x14ac:dyDescent="0.35">
      <c r="A60" s="75" t="s">
        <v>150</v>
      </c>
      <c r="B60" s="81"/>
      <c r="C60" s="82"/>
      <c r="D60" s="78"/>
      <c r="E60" s="78"/>
      <c r="F60" s="78"/>
      <c r="G60" s="79"/>
      <c r="H60" s="97"/>
      <c r="I60" s="98"/>
      <c r="J60" s="136"/>
      <c r="K60" s="80"/>
      <c r="L60" s="83"/>
    </row>
    <row r="61" spans="1:12" x14ac:dyDescent="0.35">
      <c r="A61" s="75" t="s">
        <v>150</v>
      </c>
      <c r="B61" s="81"/>
      <c r="C61" s="82"/>
      <c r="D61" s="78"/>
      <c r="E61" s="78"/>
      <c r="F61" s="78"/>
      <c r="G61" s="79"/>
      <c r="H61" s="97"/>
      <c r="I61" s="98"/>
      <c r="J61" s="136"/>
      <c r="K61" s="80"/>
      <c r="L61" s="83"/>
    </row>
    <row r="62" spans="1:12" x14ac:dyDescent="0.35">
      <c r="A62" s="75" t="s">
        <v>150</v>
      </c>
      <c r="B62" s="81"/>
      <c r="C62" s="82"/>
      <c r="D62" s="78"/>
      <c r="E62" s="78"/>
      <c r="F62" s="78"/>
      <c r="G62" s="79"/>
      <c r="H62" s="97"/>
      <c r="I62" s="98"/>
      <c r="J62" s="136"/>
      <c r="K62" s="80"/>
      <c r="L62" s="83"/>
    </row>
    <row r="63" spans="1:12" x14ac:dyDescent="0.35">
      <c r="A63" s="75" t="s">
        <v>150</v>
      </c>
      <c r="B63" s="81"/>
      <c r="C63" s="82"/>
      <c r="D63" s="78"/>
      <c r="E63" s="78"/>
      <c r="F63" s="78"/>
      <c r="G63" s="79"/>
      <c r="H63" s="97"/>
      <c r="I63" s="98"/>
      <c r="J63" s="136"/>
      <c r="K63" s="80"/>
      <c r="L63" s="83"/>
    </row>
    <row r="64" spans="1:12" x14ac:dyDescent="0.35">
      <c r="A64" s="75" t="s">
        <v>150</v>
      </c>
      <c r="B64" s="81"/>
      <c r="C64" s="82"/>
      <c r="D64" s="78"/>
      <c r="E64" s="78"/>
      <c r="F64" s="78"/>
      <c r="G64" s="79"/>
      <c r="H64" s="97"/>
      <c r="I64" s="98"/>
      <c r="J64" s="136"/>
      <c r="K64" s="80"/>
      <c r="L64" s="83"/>
    </row>
    <row r="65" spans="1:12" x14ac:dyDescent="0.35">
      <c r="A65" s="75" t="s">
        <v>150</v>
      </c>
      <c r="B65" s="81"/>
      <c r="C65" s="82"/>
      <c r="D65" s="78"/>
      <c r="E65" s="78"/>
      <c r="F65" s="78"/>
      <c r="G65" s="79"/>
      <c r="H65" s="97"/>
      <c r="I65" s="98"/>
      <c r="J65" s="136"/>
      <c r="K65" s="80"/>
      <c r="L65" s="83"/>
    </row>
    <row r="66" spans="1:12" x14ac:dyDescent="0.35">
      <c r="A66" s="75" t="s">
        <v>150</v>
      </c>
      <c r="B66" s="81"/>
      <c r="C66" s="82"/>
      <c r="D66" s="78"/>
      <c r="E66" s="78"/>
      <c r="F66" s="78"/>
      <c r="G66" s="79"/>
      <c r="H66" s="97"/>
      <c r="I66" s="98"/>
      <c r="J66" s="136"/>
      <c r="K66" s="80"/>
      <c r="L66" s="83"/>
    </row>
    <row r="67" spans="1:12" x14ac:dyDescent="0.35">
      <c r="A67" s="75" t="s">
        <v>150</v>
      </c>
      <c r="B67" s="81"/>
      <c r="C67" s="82"/>
      <c r="D67" s="78"/>
      <c r="E67" s="78"/>
      <c r="F67" s="78"/>
      <c r="G67" s="79"/>
      <c r="H67" s="97"/>
      <c r="I67" s="98"/>
      <c r="J67" s="136"/>
      <c r="K67" s="80"/>
      <c r="L67" s="83"/>
    </row>
    <row r="68" spans="1:12" x14ac:dyDescent="0.35">
      <c r="A68" s="75" t="s">
        <v>150</v>
      </c>
      <c r="B68" s="81"/>
      <c r="C68" s="82"/>
      <c r="D68" s="78"/>
      <c r="E68" s="78"/>
      <c r="F68" s="78"/>
      <c r="G68" s="79"/>
      <c r="H68" s="97"/>
      <c r="I68" s="98"/>
      <c r="J68" s="136"/>
      <c r="K68" s="80"/>
      <c r="L68" s="83"/>
    </row>
    <row r="69" spans="1:12" x14ac:dyDescent="0.35">
      <c r="A69" s="75" t="s">
        <v>150</v>
      </c>
      <c r="B69" s="81"/>
      <c r="C69" s="82"/>
      <c r="D69" s="78"/>
      <c r="E69" s="78"/>
      <c r="F69" s="78"/>
      <c r="G69" s="79"/>
      <c r="H69" s="97"/>
      <c r="I69" s="98"/>
      <c r="J69" s="136"/>
      <c r="K69" s="80"/>
      <c r="L69" s="83"/>
    </row>
    <row r="70" spans="1:12" x14ac:dyDescent="0.35">
      <c r="A70" s="75" t="s">
        <v>150</v>
      </c>
      <c r="B70" s="81"/>
      <c r="C70" s="82"/>
      <c r="D70" s="78"/>
      <c r="E70" s="78"/>
      <c r="F70" s="78"/>
      <c r="G70" s="79"/>
      <c r="H70" s="97"/>
      <c r="I70" s="98"/>
      <c r="J70" s="136"/>
      <c r="K70" s="80"/>
      <c r="L70" s="83"/>
    </row>
    <row r="71" spans="1:12" x14ac:dyDescent="0.35">
      <c r="A71" s="75" t="s">
        <v>150</v>
      </c>
      <c r="B71" s="81"/>
      <c r="C71" s="82"/>
      <c r="D71" s="78"/>
      <c r="E71" s="78"/>
      <c r="F71" s="78"/>
      <c r="G71" s="79"/>
      <c r="H71" s="97"/>
      <c r="I71" s="98"/>
      <c r="J71" s="136"/>
      <c r="K71" s="80"/>
      <c r="L71" s="83"/>
    </row>
    <row r="72" spans="1:12" x14ac:dyDescent="0.35">
      <c r="A72" s="75" t="s">
        <v>150</v>
      </c>
      <c r="B72" s="81"/>
      <c r="C72" s="82"/>
      <c r="D72" s="78"/>
      <c r="E72" s="78"/>
      <c r="F72" s="78"/>
      <c r="G72" s="79"/>
      <c r="H72" s="97"/>
      <c r="I72" s="98"/>
      <c r="J72" s="136"/>
      <c r="K72" s="80"/>
      <c r="L72" s="83"/>
    </row>
    <row r="73" spans="1:12" x14ac:dyDescent="0.35">
      <c r="A73" s="75" t="s">
        <v>150</v>
      </c>
      <c r="B73" s="81"/>
      <c r="C73" s="82"/>
      <c r="D73" s="78"/>
      <c r="E73" s="78"/>
      <c r="F73" s="78"/>
      <c r="G73" s="79"/>
      <c r="H73" s="97"/>
      <c r="I73" s="98"/>
      <c r="J73" s="136"/>
      <c r="K73" s="80"/>
      <c r="L73" s="83"/>
    </row>
    <row r="74" spans="1:12" x14ac:dyDescent="0.35">
      <c r="A74" s="75" t="s">
        <v>150</v>
      </c>
      <c r="B74" s="81"/>
      <c r="C74" s="82"/>
      <c r="D74" s="78"/>
      <c r="E74" s="78"/>
      <c r="F74" s="78"/>
      <c r="G74" s="79"/>
      <c r="H74" s="97"/>
      <c r="I74" s="98"/>
      <c r="J74" s="136"/>
      <c r="K74" s="80"/>
      <c r="L74" s="83"/>
    </row>
    <row r="75" spans="1:12" x14ac:dyDescent="0.35">
      <c r="A75" s="75" t="s">
        <v>150</v>
      </c>
      <c r="B75" s="81"/>
      <c r="C75" s="82"/>
      <c r="D75" s="78"/>
      <c r="E75" s="78"/>
      <c r="F75" s="78"/>
      <c r="G75" s="79"/>
      <c r="H75" s="97"/>
      <c r="I75" s="98"/>
      <c r="J75" s="136"/>
      <c r="K75" s="80"/>
      <c r="L75" s="83"/>
    </row>
    <row r="76" spans="1:12" x14ac:dyDescent="0.35">
      <c r="A76" s="75" t="s">
        <v>150</v>
      </c>
      <c r="B76" s="81"/>
      <c r="C76" s="82"/>
      <c r="D76" s="78"/>
      <c r="E76" s="78"/>
      <c r="F76" s="78"/>
      <c r="G76" s="79"/>
      <c r="H76" s="97"/>
      <c r="I76" s="98"/>
      <c r="J76" s="136"/>
      <c r="K76" s="80"/>
      <c r="L76" s="83"/>
    </row>
    <row r="77" spans="1:12" x14ac:dyDescent="0.35">
      <c r="A77" s="75" t="s">
        <v>150</v>
      </c>
      <c r="B77" s="81"/>
      <c r="C77" s="82"/>
      <c r="D77" s="78"/>
      <c r="E77" s="78"/>
      <c r="F77" s="78"/>
      <c r="G77" s="79"/>
      <c r="H77" s="97"/>
      <c r="I77" s="98"/>
      <c r="J77" s="136"/>
      <c r="K77" s="80"/>
      <c r="L77" s="83"/>
    </row>
    <row r="78" spans="1:12" x14ac:dyDescent="0.35">
      <c r="A78" s="75" t="s">
        <v>150</v>
      </c>
      <c r="B78" s="81"/>
      <c r="C78" s="82"/>
      <c r="D78" s="78"/>
      <c r="E78" s="78"/>
      <c r="F78" s="78"/>
      <c r="G78" s="79"/>
      <c r="H78" s="97"/>
      <c r="I78" s="98"/>
      <c r="J78" s="136"/>
      <c r="K78" s="80"/>
      <c r="L78" s="83"/>
    </row>
    <row r="79" spans="1:12" x14ac:dyDescent="0.35">
      <c r="A79" s="75" t="s">
        <v>150</v>
      </c>
      <c r="B79" s="81"/>
      <c r="C79" s="82"/>
      <c r="D79" s="78"/>
      <c r="E79" s="78"/>
      <c r="F79" s="78"/>
      <c r="G79" s="79"/>
      <c r="H79" s="97"/>
      <c r="I79" s="98"/>
      <c r="J79" s="136"/>
      <c r="K79" s="80"/>
      <c r="L79" s="83"/>
    </row>
    <row r="80" spans="1:12" x14ac:dyDescent="0.35">
      <c r="A80" s="75" t="s">
        <v>150</v>
      </c>
      <c r="B80" s="81"/>
      <c r="C80" s="82"/>
      <c r="D80" s="78"/>
      <c r="E80" s="78"/>
      <c r="F80" s="78"/>
      <c r="G80" s="79"/>
      <c r="H80" s="97"/>
      <c r="I80" s="98"/>
      <c r="J80" s="136"/>
      <c r="K80" s="80"/>
      <c r="L80" s="83"/>
    </row>
    <row r="81" spans="1:12" x14ac:dyDescent="0.35">
      <c r="A81" s="75" t="s">
        <v>150</v>
      </c>
      <c r="B81" s="81"/>
      <c r="C81" s="82"/>
      <c r="D81" s="78"/>
      <c r="E81" s="78"/>
      <c r="F81" s="78"/>
      <c r="G81" s="79"/>
      <c r="H81" s="97"/>
      <c r="I81" s="98"/>
      <c r="J81" s="136"/>
      <c r="K81" s="80"/>
      <c r="L81" s="83"/>
    </row>
    <row r="82" spans="1:12" x14ac:dyDescent="0.35">
      <c r="A82" s="75" t="s">
        <v>150</v>
      </c>
      <c r="B82" s="81"/>
      <c r="C82" s="82"/>
      <c r="D82" s="78"/>
      <c r="E82" s="78"/>
      <c r="F82" s="78"/>
      <c r="G82" s="79"/>
      <c r="H82" s="97"/>
      <c r="I82" s="98"/>
      <c r="J82" s="136"/>
      <c r="K82" s="80"/>
      <c r="L82" s="83"/>
    </row>
    <row r="83" spans="1:12" x14ac:dyDescent="0.35">
      <c r="A83" s="75" t="s">
        <v>150</v>
      </c>
      <c r="B83" s="81"/>
      <c r="C83" s="82"/>
      <c r="D83" s="78"/>
      <c r="E83" s="78"/>
      <c r="F83" s="78"/>
      <c r="G83" s="79"/>
      <c r="H83" s="97"/>
      <c r="I83" s="98"/>
      <c r="J83" s="136"/>
      <c r="K83" s="80"/>
      <c r="L83" s="83"/>
    </row>
    <row r="84" spans="1:12" x14ac:dyDescent="0.35">
      <c r="A84" s="75" t="s">
        <v>150</v>
      </c>
      <c r="B84" s="81"/>
      <c r="C84" s="82"/>
      <c r="D84" s="78"/>
      <c r="E84" s="78"/>
      <c r="F84" s="78"/>
      <c r="G84" s="79"/>
      <c r="H84" s="97"/>
      <c r="I84" s="98"/>
      <c r="J84" s="136"/>
      <c r="K84" s="80"/>
      <c r="L84" s="83"/>
    </row>
    <row r="85" spans="1:12" x14ac:dyDescent="0.35">
      <c r="A85" s="75" t="s">
        <v>150</v>
      </c>
      <c r="B85" s="81"/>
      <c r="C85" s="82"/>
      <c r="D85" s="78"/>
      <c r="E85" s="78"/>
      <c r="F85" s="78"/>
      <c r="G85" s="79"/>
      <c r="H85" s="97"/>
      <c r="I85" s="98"/>
      <c r="J85" s="136"/>
      <c r="K85" s="80"/>
      <c r="L85" s="83"/>
    </row>
    <row r="86" spans="1:12" x14ac:dyDescent="0.35">
      <c r="A86" s="75" t="s">
        <v>150</v>
      </c>
      <c r="B86" s="81"/>
      <c r="C86" s="82"/>
      <c r="D86" s="78"/>
      <c r="E86" s="78"/>
      <c r="F86" s="78"/>
      <c r="G86" s="79"/>
      <c r="H86" s="97"/>
      <c r="I86" s="98"/>
      <c r="J86" s="136"/>
      <c r="K86" s="80"/>
      <c r="L86" s="83"/>
    </row>
    <row r="87" spans="1:12" x14ac:dyDescent="0.35">
      <c r="A87" s="75" t="s">
        <v>150</v>
      </c>
      <c r="B87" s="81"/>
      <c r="C87" s="82"/>
      <c r="D87" s="78"/>
      <c r="E87" s="78"/>
      <c r="F87" s="78"/>
      <c r="G87" s="79"/>
      <c r="H87" s="97"/>
      <c r="I87" s="98"/>
      <c r="J87" s="136"/>
      <c r="K87" s="80"/>
      <c r="L87" s="83"/>
    </row>
    <row r="88" spans="1:12" x14ac:dyDescent="0.35">
      <c r="A88" s="75" t="s">
        <v>150</v>
      </c>
      <c r="B88" s="81"/>
      <c r="C88" s="82"/>
      <c r="D88" s="78"/>
      <c r="E88" s="78"/>
      <c r="F88" s="78"/>
      <c r="G88" s="79"/>
      <c r="H88" s="97"/>
      <c r="I88" s="98"/>
      <c r="J88" s="136"/>
      <c r="K88" s="80"/>
      <c r="L88" s="83"/>
    </row>
    <row r="89" spans="1:12" x14ac:dyDescent="0.35">
      <c r="A89" s="75" t="s">
        <v>150</v>
      </c>
      <c r="B89" s="81"/>
      <c r="C89" s="82"/>
      <c r="D89" s="78"/>
      <c r="E89" s="78"/>
      <c r="F89" s="78"/>
      <c r="G89" s="79"/>
      <c r="H89" s="97"/>
      <c r="I89" s="98"/>
      <c r="J89" s="136"/>
      <c r="K89" s="80"/>
      <c r="L89" s="83"/>
    </row>
    <row r="90" spans="1:12" ht="21.5" thickBot="1" x14ac:dyDescent="0.55000000000000004">
      <c r="A90" s="90"/>
      <c r="B90" s="91" t="s">
        <v>169</v>
      </c>
      <c r="C90" s="92">
        <f>COUNTIF(B8:B89,"&gt;0")</f>
        <v>0</v>
      </c>
      <c r="D90" s="90"/>
      <c r="E90" s="90"/>
      <c r="F90" s="90"/>
      <c r="G90" s="90"/>
      <c r="H90" s="99"/>
      <c r="I90" s="99"/>
      <c r="J90" s="108"/>
      <c r="K90" s="90"/>
      <c r="L90" s="90"/>
    </row>
  </sheetData>
  <autoFilter ref="A7:IA566" xr:uid="{00000000-0009-0000-0000-000005000000}"/>
  <mergeCells count="6">
    <mergeCell ref="C2:D2"/>
    <mergeCell ref="A4:I4"/>
    <mergeCell ref="A5:I5"/>
    <mergeCell ref="J5:L5"/>
    <mergeCell ref="H6:I6"/>
    <mergeCell ref="A3:I3"/>
  </mergeCells>
  <dataValidations xWindow="631" yWindow="193" count="1">
    <dataValidation operator="equal" allowBlank="1" showInputMessage="1" showErrorMessage="1" promptTitle="Fecha Inicio de Contrato" prompt="Registro Indispensable para el cálculo del Bono de Fin de Año del Personal Contratado" sqref="E8:E89" xr:uid="{00000000-0002-0000-0500-000000000000}">
      <formula1>0</formula1>
      <formula2>0</formula2>
    </dataValidation>
  </dataValidations>
  <printOptions horizontalCentered="1" verticalCentered="1"/>
  <pageMargins left="0" right="0" top="0" bottom="0" header="0.51180555555555496" footer="0.51180555555555496"/>
  <pageSetup paperSize="9" firstPageNumber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P85"/>
  <sheetViews>
    <sheetView zoomScale="75" zoomScaleNormal="75" workbookViewId="0">
      <selection activeCell="C2" sqref="C2:D2"/>
    </sheetView>
  </sheetViews>
  <sheetFormatPr baseColWidth="10" defaultColWidth="9.1796875" defaultRowHeight="14.5" x14ac:dyDescent="0.35"/>
  <cols>
    <col min="1" max="1" width="13.26953125" style="85"/>
    <col min="2" max="2" width="12.26953125" style="85"/>
    <col min="3" max="3" width="49.7265625" style="85" bestFit="1" customWidth="1"/>
    <col min="4" max="5" width="13" style="85"/>
    <col min="6" max="6" width="13.1796875" style="85"/>
    <col min="7" max="7" width="18.7265625" style="85"/>
    <col min="8" max="8" width="13.1796875" style="85" bestFit="1" customWidth="1"/>
    <col min="9" max="9" width="18.81640625" style="85" bestFit="1" customWidth="1"/>
    <col min="10" max="10" width="20.1796875" style="85"/>
    <col min="11" max="11" width="24.81640625" style="85"/>
    <col min="12" max="12" width="26.26953125" style="85"/>
    <col min="13" max="13" width="15.7265625" style="85"/>
    <col min="14" max="952" width="10.453125" style="85"/>
  </cols>
  <sheetData>
    <row r="1" spans="1:952" ht="32.25" customHeight="1" x14ac:dyDescent="0.45">
      <c r="A1" s="101" t="s">
        <v>178</v>
      </c>
      <c r="B1" s="65"/>
      <c r="C1" s="65"/>
      <c r="D1" s="65"/>
      <c r="E1" s="65"/>
      <c r="F1" s="64"/>
      <c r="G1" s="64"/>
      <c r="H1" s="64"/>
      <c r="I1" s="64"/>
      <c r="J1" s="64"/>
      <c r="K1" s="88"/>
      <c r="L1" s="64"/>
      <c r="M1" s="64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 s="63"/>
      <c r="AJH1"/>
      <c r="AJI1"/>
      <c r="AJJ1"/>
      <c r="AJK1"/>
      <c r="AJL1"/>
      <c r="AJM1"/>
      <c r="AJN1"/>
      <c r="AJO1"/>
      <c r="AJP1"/>
    </row>
    <row r="2" spans="1:952" ht="27.5" thickBot="1" x14ac:dyDescent="0.75">
      <c r="A2" s="101" t="s">
        <v>179</v>
      </c>
      <c r="B2" s="64"/>
      <c r="C2" s="154" t="s">
        <v>194</v>
      </c>
      <c r="D2" s="154"/>
      <c r="E2" s="64"/>
      <c r="F2" s="64"/>
      <c r="G2" s="64"/>
      <c r="H2" s="64"/>
      <c r="I2" s="64"/>
      <c r="J2" s="64"/>
      <c r="K2" s="88"/>
      <c r="L2" s="64"/>
      <c r="M2" s="64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 s="63"/>
      <c r="AJH2"/>
      <c r="AJI2"/>
      <c r="AJJ2"/>
      <c r="AJK2"/>
      <c r="AJL2"/>
      <c r="AJM2"/>
      <c r="AJN2"/>
      <c r="AJO2"/>
      <c r="AJP2"/>
    </row>
    <row r="3" spans="1:952" ht="45" customHeight="1" x14ac:dyDescent="0.4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67"/>
      <c r="L3" s="67"/>
      <c r="M3" s="6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</row>
    <row r="4" spans="1:952" s="86" customFormat="1" ht="27" customHeight="1" x14ac:dyDescent="0.35">
      <c r="A4" s="84" t="s">
        <v>170</v>
      </c>
      <c r="G4" s="87"/>
    </row>
    <row r="5" spans="1:952" ht="45" customHeight="1" x14ac:dyDescent="0.35">
      <c r="A5" s="156" t="s">
        <v>152</v>
      </c>
      <c r="B5" s="156"/>
      <c r="C5" s="156"/>
      <c r="D5" s="156"/>
      <c r="E5" s="156"/>
      <c r="F5" s="156"/>
      <c r="G5" s="156"/>
      <c r="H5" s="156"/>
      <c r="I5" s="155" t="s">
        <v>177</v>
      </c>
      <c r="J5" s="155"/>
      <c r="K5" s="155"/>
      <c r="L5" s="155"/>
      <c r="M5" s="15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</row>
    <row r="6" spans="1:952" ht="46" x14ac:dyDescent="0.35">
      <c r="A6" s="123" t="s">
        <v>153</v>
      </c>
      <c r="B6" s="123" t="s">
        <v>154</v>
      </c>
      <c r="C6" s="123" t="s">
        <v>155</v>
      </c>
      <c r="D6" s="123" t="s">
        <v>156</v>
      </c>
      <c r="E6" s="123" t="s">
        <v>158</v>
      </c>
      <c r="F6" s="123" t="s">
        <v>171</v>
      </c>
      <c r="G6" s="123" t="s">
        <v>172</v>
      </c>
      <c r="H6" s="123" t="s">
        <v>159</v>
      </c>
      <c r="I6" s="124" t="s">
        <v>173</v>
      </c>
      <c r="J6" s="124" t="s">
        <v>161</v>
      </c>
      <c r="K6" s="124" t="s">
        <v>162</v>
      </c>
      <c r="L6" s="124" t="s">
        <v>163</v>
      </c>
      <c r="M6" s="124" t="s">
        <v>174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</row>
    <row r="7" spans="1:952" ht="155.25" customHeight="1" x14ac:dyDescent="0.35">
      <c r="A7" s="125" t="s">
        <v>164</v>
      </c>
      <c r="B7" s="125" t="s">
        <v>165</v>
      </c>
      <c r="C7" s="125" t="s">
        <v>166</v>
      </c>
      <c r="D7" s="125" t="s">
        <v>167</v>
      </c>
      <c r="E7" s="125" t="s">
        <v>167</v>
      </c>
      <c r="F7" s="125" t="s">
        <v>167</v>
      </c>
      <c r="G7" s="125" t="s">
        <v>175</v>
      </c>
      <c r="H7" s="132" t="s">
        <v>180</v>
      </c>
      <c r="I7" s="132" t="s">
        <v>191</v>
      </c>
      <c r="J7" s="126" t="s">
        <v>181</v>
      </c>
      <c r="K7" s="126" t="s">
        <v>182</v>
      </c>
      <c r="L7" s="126" t="s">
        <v>192</v>
      </c>
      <c r="M7" s="125" t="s">
        <v>176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</row>
    <row r="8" spans="1:952" s="114" customFormat="1" ht="15.75" customHeight="1" x14ac:dyDescent="0.3">
      <c r="A8" s="127" t="s">
        <v>150</v>
      </c>
      <c r="B8" s="128">
        <v>9223806</v>
      </c>
      <c r="C8" s="129" t="s">
        <v>407</v>
      </c>
      <c r="D8" s="130">
        <v>37422</v>
      </c>
      <c r="E8" s="130">
        <v>23864</v>
      </c>
      <c r="F8" s="130">
        <v>44561</v>
      </c>
      <c r="G8" s="131">
        <f t="shared" ref="G8:G39" si="0">IF(F8&gt;0,INT(YEARFRAC(F8,D8)),0)</f>
        <v>19</v>
      </c>
      <c r="H8" s="111" t="s">
        <v>186</v>
      </c>
      <c r="I8" s="110" t="s">
        <v>189</v>
      </c>
      <c r="J8" s="111" t="s">
        <v>330</v>
      </c>
      <c r="K8" s="111" t="s">
        <v>415</v>
      </c>
      <c r="L8" s="112"/>
      <c r="M8" s="113">
        <v>1</v>
      </c>
    </row>
    <row r="9" spans="1:952" s="114" customFormat="1" ht="15.75" customHeight="1" x14ac:dyDescent="0.3">
      <c r="A9" s="127" t="s">
        <v>150</v>
      </c>
      <c r="B9" s="128">
        <v>5027724</v>
      </c>
      <c r="C9" s="129" t="s">
        <v>386</v>
      </c>
      <c r="D9" s="130">
        <v>36069</v>
      </c>
      <c r="E9" s="130">
        <v>20998</v>
      </c>
      <c r="F9" s="130">
        <v>41367</v>
      </c>
      <c r="G9" s="131">
        <f t="shared" si="0"/>
        <v>14</v>
      </c>
      <c r="H9" s="111" t="s">
        <v>186</v>
      </c>
      <c r="I9" s="110" t="s">
        <v>189</v>
      </c>
      <c r="J9" s="111" t="s">
        <v>331</v>
      </c>
      <c r="K9" s="111" t="s">
        <v>415</v>
      </c>
      <c r="L9" s="112"/>
      <c r="M9" s="113">
        <v>1</v>
      </c>
    </row>
    <row r="10" spans="1:952" s="114" customFormat="1" ht="15.75" customHeight="1" x14ac:dyDescent="0.3">
      <c r="A10" s="127" t="s">
        <v>150</v>
      </c>
      <c r="B10" s="128">
        <v>9464105</v>
      </c>
      <c r="C10" s="129" t="s">
        <v>409</v>
      </c>
      <c r="D10" s="130">
        <v>35582</v>
      </c>
      <c r="E10" s="130">
        <v>24903</v>
      </c>
      <c r="F10" s="130">
        <v>43752</v>
      </c>
      <c r="G10" s="131">
        <f t="shared" si="0"/>
        <v>22</v>
      </c>
      <c r="H10" s="111" t="s">
        <v>183</v>
      </c>
      <c r="I10" s="110" t="s">
        <v>189</v>
      </c>
      <c r="J10" s="111" t="s">
        <v>149</v>
      </c>
      <c r="K10" s="111" t="s">
        <v>415</v>
      </c>
      <c r="L10" s="112"/>
      <c r="M10" s="113">
        <v>1</v>
      </c>
    </row>
    <row r="11" spans="1:952" s="114" customFormat="1" ht="15.75" customHeight="1" x14ac:dyDescent="0.3">
      <c r="A11" s="127" t="s">
        <v>150</v>
      </c>
      <c r="B11" s="128">
        <v>9149971</v>
      </c>
      <c r="C11" s="129" t="s">
        <v>405</v>
      </c>
      <c r="D11" s="130">
        <v>36069</v>
      </c>
      <c r="E11" s="130">
        <v>24910</v>
      </c>
      <c r="F11" s="130">
        <v>44681</v>
      </c>
      <c r="G11" s="131">
        <f t="shared" si="0"/>
        <v>23</v>
      </c>
      <c r="H11" s="111" t="s">
        <v>183</v>
      </c>
      <c r="I11" s="110" t="s">
        <v>189</v>
      </c>
      <c r="J11" s="111" t="s">
        <v>331</v>
      </c>
      <c r="K11" s="111" t="s">
        <v>416</v>
      </c>
      <c r="L11" s="112">
        <v>6</v>
      </c>
      <c r="M11" s="113">
        <v>1</v>
      </c>
    </row>
    <row r="12" spans="1:952" s="114" customFormat="1" ht="15.75" customHeight="1" x14ac:dyDescent="0.3">
      <c r="A12" s="127" t="s">
        <v>150</v>
      </c>
      <c r="B12" s="128">
        <v>4447061</v>
      </c>
      <c r="C12" s="129" t="s">
        <v>380</v>
      </c>
      <c r="D12" s="130">
        <v>36069</v>
      </c>
      <c r="E12" s="130">
        <v>20477</v>
      </c>
      <c r="F12" s="130">
        <v>40360</v>
      </c>
      <c r="G12" s="131">
        <f t="shared" si="0"/>
        <v>11</v>
      </c>
      <c r="H12" s="111" t="s">
        <v>183</v>
      </c>
      <c r="I12" s="110" t="s">
        <v>189</v>
      </c>
      <c r="J12" s="111" t="s">
        <v>331</v>
      </c>
      <c r="K12" s="111" t="s">
        <v>415</v>
      </c>
      <c r="L12" s="112"/>
      <c r="M12" s="113">
        <v>1</v>
      </c>
    </row>
    <row r="13" spans="1:952" s="114" customFormat="1" ht="15.75" customHeight="1" x14ac:dyDescent="0.3">
      <c r="A13" s="127" t="s">
        <v>150</v>
      </c>
      <c r="B13" s="128">
        <v>5740090</v>
      </c>
      <c r="C13" s="129" t="s">
        <v>394</v>
      </c>
      <c r="D13" s="130">
        <v>35704</v>
      </c>
      <c r="E13" s="130">
        <v>21938</v>
      </c>
      <c r="F13" s="130">
        <v>43192</v>
      </c>
      <c r="G13" s="131">
        <f t="shared" si="0"/>
        <v>20</v>
      </c>
      <c r="H13" s="111" t="s">
        <v>186</v>
      </c>
      <c r="I13" s="110" t="s">
        <v>189</v>
      </c>
      <c r="J13" s="111" t="s">
        <v>149</v>
      </c>
      <c r="K13" s="111" t="s">
        <v>415</v>
      </c>
      <c r="L13" s="112"/>
      <c r="M13" s="113">
        <v>1</v>
      </c>
    </row>
    <row r="14" spans="1:952" s="114" customFormat="1" ht="15.75" customHeight="1" x14ac:dyDescent="0.3">
      <c r="A14" s="127" t="s">
        <v>150</v>
      </c>
      <c r="B14" s="128">
        <v>2778409</v>
      </c>
      <c r="C14" s="129" t="s">
        <v>353</v>
      </c>
      <c r="D14" s="130">
        <v>31380</v>
      </c>
      <c r="E14" s="130">
        <v>16568</v>
      </c>
      <c r="F14" s="130">
        <v>33817</v>
      </c>
      <c r="G14" s="131">
        <f t="shared" si="0"/>
        <v>6</v>
      </c>
      <c r="H14" s="111" t="s">
        <v>183</v>
      </c>
      <c r="I14" s="110" t="s">
        <v>189</v>
      </c>
      <c r="J14" s="111" t="s">
        <v>330</v>
      </c>
      <c r="K14" s="111" t="s">
        <v>415</v>
      </c>
      <c r="L14" s="112"/>
      <c r="M14" s="113">
        <v>0.88</v>
      </c>
    </row>
    <row r="15" spans="1:952" s="114" customFormat="1" ht="15.75" customHeight="1" x14ac:dyDescent="0.3">
      <c r="A15" s="127" t="s">
        <v>150</v>
      </c>
      <c r="B15" s="128">
        <v>3193578</v>
      </c>
      <c r="C15" s="129" t="s">
        <v>365</v>
      </c>
      <c r="D15" s="130">
        <v>27820</v>
      </c>
      <c r="E15" s="130">
        <v>16727</v>
      </c>
      <c r="F15" s="130">
        <v>34881</v>
      </c>
      <c r="G15" s="131">
        <f t="shared" si="0"/>
        <v>19</v>
      </c>
      <c r="H15" s="111" t="s">
        <v>183</v>
      </c>
      <c r="I15" s="110" t="s">
        <v>189</v>
      </c>
      <c r="J15" s="111" t="s">
        <v>149</v>
      </c>
      <c r="K15" s="111" t="s">
        <v>415</v>
      </c>
      <c r="L15" s="112"/>
      <c r="M15" s="113">
        <v>1</v>
      </c>
    </row>
    <row r="16" spans="1:952" s="114" customFormat="1" ht="15.75" customHeight="1" x14ac:dyDescent="0.3">
      <c r="A16" s="127" t="s">
        <v>150</v>
      </c>
      <c r="B16" s="128">
        <v>6552766</v>
      </c>
      <c r="C16" s="129" t="s">
        <v>399</v>
      </c>
      <c r="D16" s="130">
        <v>34593</v>
      </c>
      <c r="E16" s="130">
        <v>23682</v>
      </c>
      <c r="F16" s="130">
        <v>42653</v>
      </c>
      <c r="G16" s="131">
        <f t="shared" si="0"/>
        <v>22</v>
      </c>
      <c r="H16" s="111" t="s">
        <v>183</v>
      </c>
      <c r="I16" s="110" t="s">
        <v>189</v>
      </c>
      <c r="J16" s="111" t="s">
        <v>330</v>
      </c>
      <c r="K16" s="111" t="s">
        <v>415</v>
      </c>
      <c r="L16" s="112"/>
      <c r="M16" s="113">
        <v>1</v>
      </c>
    </row>
    <row r="17" spans="1:13" s="114" customFormat="1" ht="15.75" customHeight="1" x14ac:dyDescent="0.3">
      <c r="A17" s="127" t="s">
        <v>150</v>
      </c>
      <c r="B17" s="128">
        <v>3622469</v>
      </c>
      <c r="C17" s="129" t="s">
        <v>370</v>
      </c>
      <c r="D17" s="130">
        <v>28034</v>
      </c>
      <c r="E17" s="130">
        <v>18434</v>
      </c>
      <c r="F17" s="130">
        <v>34881</v>
      </c>
      <c r="G17" s="131">
        <f t="shared" si="0"/>
        <v>18</v>
      </c>
      <c r="H17" s="111" t="s">
        <v>186</v>
      </c>
      <c r="I17" s="110" t="s">
        <v>189</v>
      </c>
      <c r="J17" s="111" t="s">
        <v>149</v>
      </c>
      <c r="K17" s="111" t="s">
        <v>415</v>
      </c>
      <c r="L17" s="112"/>
      <c r="M17" s="113">
        <v>1</v>
      </c>
    </row>
    <row r="18" spans="1:13" s="114" customFormat="1" ht="15.75" customHeight="1" x14ac:dyDescent="0.3">
      <c r="A18" s="127" t="s">
        <v>150</v>
      </c>
      <c r="B18" s="128">
        <v>5023837</v>
      </c>
      <c r="C18" s="129" t="s">
        <v>385</v>
      </c>
      <c r="D18" s="130">
        <v>35704</v>
      </c>
      <c r="E18" s="130">
        <v>20495</v>
      </c>
      <c r="F18" s="130">
        <v>40360</v>
      </c>
      <c r="G18" s="131">
        <f t="shared" si="0"/>
        <v>12</v>
      </c>
      <c r="H18" s="111" t="s">
        <v>186</v>
      </c>
      <c r="I18" s="110" t="s">
        <v>189</v>
      </c>
      <c r="J18" s="111" t="s">
        <v>331</v>
      </c>
      <c r="K18" s="111" t="s">
        <v>415</v>
      </c>
      <c r="L18" s="112"/>
      <c r="M18" s="113">
        <v>1</v>
      </c>
    </row>
    <row r="19" spans="1:13" s="114" customFormat="1" ht="15.75" customHeight="1" x14ac:dyDescent="0.3">
      <c r="A19" s="127" t="s">
        <v>150</v>
      </c>
      <c r="B19" s="128">
        <v>4113702</v>
      </c>
      <c r="C19" s="129" t="s">
        <v>377</v>
      </c>
      <c r="D19" s="130">
        <v>31898</v>
      </c>
      <c r="E19" s="130">
        <v>19001</v>
      </c>
      <c r="F19" s="130">
        <v>37239</v>
      </c>
      <c r="G19" s="131">
        <f t="shared" si="0"/>
        <v>14</v>
      </c>
      <c r="H19" s="111" t="s">
        <v>183</v>
      </c>
      <c r="I19" s="110" t="s">
        <v>189</v>
      </c>
      <c r="J19" s="111" t="s">
        <v>190</v>
      </c>
      <c r="K19" s="111" t="s">
        <v>415</v>
      </c>
      <c r="L19" s="112"/>
      <c r="M19" s="113">
        <v>1</v>
      </c>
    </row>
    <row r="20" spans="1:13" s="114" customFormat="1" ht="15.75" customHeight="1" x14ac:dyDescent="0.3">
      <c r="A20" s="127" t="s">
        <v>150</v>
      </c>
      <c r="B20" s="128">
        <v>3072054</v>
      </c>
      <c r="C20" s="129" t="s">
        <v>360</v>
      </c>
      <c r="D20" s="130">
        <v>30498</v>
      </c>
      <c r="E20" s="130">
        <v>15670</v>
      </c>
      <c r="F20" s="130">
        <v>33725</v>
      </c>
      <c r="G20" s="131">
        <f t="shared" si="0"/>
        <v>8</v>
      </c>
      <c r="H20" s="111" t="s">
        <v>183</v>
      </c>
      <c r="I20" s="110" t="s">
        <v>189</v>
      </c>
      <c r="J20" s="111" t="s">
        <v>149</v>
      </c>
      <c r="K20" s="111" t="s">
        <v>415</v>
      </c>
      <c r="L20" s="112"/>
      <c r="M20" s="113">
        <v>0.97</v>
      </c>
    </row>
    <row r="21" spans="1:13" s="114" customFormat="1" ht="15.75" customHeight="1" x14ac:dyDescent="0.3">
      <c r="A21" s="127" t="s">
        <v>150</v>
      </c>
      <c r="B21" s="128">
        <v>1579452</v>
      </c>
      <c r="C21" s="129" t="s">
        <v>345</v>
      </c>
      <c r="D21" s="130">
        <v>28034</v>
      </c>
      <c r="E21" s="130">
        <v>17116</v>
      </c>
      <c r="F21" s="130">
        <v>35034</v>
      </c>
      <c r="G21" s="131">
        <f t="shared" si="0"/>
        <v>19</v>
      </c>
      <c r="H21" s="111" t="s">
        <v>186</v>
      </c>
      <c r="I21" s="110" t="s">
        <v>189</v>
      </c>
      <c r="J21" s="111" t="s">
        <v>149</v>
      </c>
      <c r="K21" s="111" t="s">
        <v>415</v>
      </c>
      <c r="L21" s="112"/>
      <c r="M21" s="113">
        <v>1</v>
      </c>
    </row>
    <row r="22" spans="1:13" s="114" customFormat="1" ht="15.75" customHeight="1" x14ac:dyDescent="0.3">
      <c r="A22" s="127" t="s">
        <v>150</v>
      </c>
      <c r="B22" s="128">
        <v>9143425</v>
      </c>
      <c r="C22" s="129" t="s">
        <v>401</v>
      </c>
      <c r="D22" s="130">
        <v>35704</v>
      </c>
      <c r="E22" s="130">
        <v>22933</v>
      </c>
      <c r="F22" s="130">
        <v>43521</v>
      </c>
      <c r="G22" s="131">
        <f t="shared" si="0"/>
        <v>21</v>
      </c>
      <c r="H22" s="111" t="s">
        <v>186</v>
      </c>
      <c r="I22" s="110" t="s">
        <v>189</v>
      </c>
      <c r="J22" s="111" t="s">
        <v>331</v>
      </c>
      <c r="K22" s="111" t="s">
        <v>415</v>
      </c>
      <c r="L22" s="112"/>
      <c r="M22" s="113">
        <v>1</v>
      </c>
    </row>
    <row r="23" spans="1:13" s="114" customFormat="1" ht="15.75" customHeight="1" x14ac:dyDescent="0.3">
      <c r="A23" s="127" t="s">
        <v>150</v>
      </c>
      <c r="B23" s="128">
        <v>10170160</v>
      </c>
      <c r="C23" s="129" t="s">
        <v>336</v>
      </c>
      <c r="D23" s="130">
        <v>35704</v>
      </c>
      <c r="E23" s="130">
        <v>19721</v>
      </c>
      <c r="F23" s="130">
        <v>44886</v>
      </c>
      <c r="G23" s="131">
        <f t="shared" si="0"/>
        <v>25</v>
      </c>
      <c r="H23" s="111" t="s">
        <v>183</v>
      </c>
      <c r="I23" s="110" t="s">
        <v>189</v>
      </c>
      <c r="J23" s="111" t="s">
        <v>330</v>
      </c>
      <c r="K23" s="111" t="s">
        <v>416</v>
      </c>
      <c r="L23" s="112">
        <v>7</v>
      </c>
      <c r="M23" s="113">
        <v>1</v>
      </c>
    </row>
    <row r="24" spans="1:13" s="114" customFormat="1" ht="15.75" customHeight="1" x14ac:dyDescent="0.3">
      <c r="A24" s="127" t="s">
        <v>150</v>
      </c>
      <c r="B24" s="128">
        <v>2808397</v>
      </c>
      <c r="C24" s="129" t="s">
        <v>355</v>
      </c>
      <c r="D24" s="130">
        <v>27273</v>
      </c>
      <c r="E24" s="130">
        <v>17112</v>
      </c>
      <c r="F24" s="130">
        <v>35765</v>
      </c>
      <c r="G24" s="131">
        <f t="shared" si="0"/>
        <v>23</v>
      </c>
      <c r="H24" s="111" t="s">
        <v>183</v>
      </c>
      <c r="I24" s="110" t="s">
        <v>189</v>
      </c>
      <c r="J24" s="111" t="s">
        <v>149</v>
      </c>
      <c r="K24" s="111" t="s">
        <v>415</v>
      </c>
      <c r="L24" s="112"/>
      <c r="M24" s="113">
        <v>1</v>
      </c>
    </row>
    <row r="25" spans="1:13" s="114" customFormat="1" ht="15.75" customHeight="1" x14ac:dyDescent="0.3">
      <c r="A25" s="127" t="s">
        <v>150</v>
      </c>
      <c r="B25" s="128">
        <v>9145601</v>
      </c>
      <c r="C25" s="129" t="s">
        <v>403</v>
      </c>
      <c r="D25" s="130">
        <v>40634</v>
      </c>
      <c r="E25" s="130">
        <v>23695</v>
      </c>
      <c r="F25" s="130">
        <v>45378</v>
      </c>
      <c r="G25" s="131">
        <f t="shared" si="0"/>
        <v>12</v>
      </c>
      <c r="H25" s="111" t="s">
        <v>183</v>
      </c>
      <c r="I25" s="110" t="s">
        <v>189</v>
      </c>
      <c r="J25" s="111" t="s">
        <v>331</v>
      </c>
      <c r="K25" s="111" t="s">
        <v>415</v>
      </c>
      <c r="L25" s="112"/>
      <c r="M25" s="113">
        <v>1</v>
      </c>
    </row>
    <row r="26" spans="1:13" s="114" customFormat="1" ht="15.75" customHeight="1" x14ac:dyDescent="0.3">
      <c r="A26" s="127" t="s">
        <v>150</v>
      </c>
      <c r="B26" s="128">
        <v>1563581</v>
      </c>
      <c r="C26" s="129" t="s">
        <v>344</v>
      </c>
      <c r="D26" s="130">
        <v>31809</v>
      </c>
      <c r="E26" s="130">
        <v>13961</v>
      </c>
      <c r="F26" s="130">
        <v>32813</v>
      </c>
      <c r="G26" s="131">
        <f t="shared" si="0"/>
        <v>2</v>
      </c>
      <c r="H26" s="111" t="s">
        <v>183</v>
      </c>
      <c r="I26" s="110" t="s">
        <v>189</v>
      </c>
      <c r="J26" s="111" t="s">
        <v>331</v>
      </c>
      <c r="K26" s="111" t="s">
        <v>416</v>
      </c>
      <c r="L26" s="112">
        <v>8</v>
      </c>
      <c r="M26" s="113">
        <v>1</v>
      </c>
    </row>
    <row r="27" spans="1:13" s="114" customFormat="1" ht="15.75" customHeight="1" x14ac:dyDescent="0.3">
      <c r="A27" s="127" t="s">
        <v>150</v>
      </c>
      <c r="B27" s="128">
        <v>3311155</v>
      </c>
      <c r="C27" s="129" t="s">
        <v>366</v>
      </c>
      <c r="D27" s="130">
        <v>30240</v>
      </c>
      <c r="E27" s="130">
        <v>17300</v>
      </c>
      <c r="F27" s="130">
        <v>37803</v>
      </c>
      <c r="G27" s="131">
        <f t="shared" si="0"/>
        <v>20</v>
      </c>
      <c r="H27" s="111" t="s">
        <v>183</v>
      </c>
      <c r="I27" s="110" t="s">
        <v>189</v>
      </c>
      <c r="J27" s="111" t="s">
        <v>149</v>
      </c>
      <c r="K27" s="111" t="s">
        <v>415</v>
      </c>
      <c r="L27" s="112"/>
      <c r="M27" s="113">
        <v>1</v>
      </c>
    </row>
    <row r="28" spans="1:13" s="114" customFormat="1" ht="15.75" customHeight="1" x14ac:dyDescent="0.3">
      <c r="A28" s="127" t="s">
        <v>150</v>
      </c>
      <c r="B28" s="128">
        <v>9466208</v>
      </c>
      <c r="C28" s="129" t="s">
        <v>410</v>
      </c>
      <c r="D28" s="130">
        <v>35582</v>
      </c>
      <c r="E28" s="130">
        <v>25264</v>
      </c>
      <c r="F28" s="130">
        <v>43813</v>
      </c>
      <c r="G28" s="131">
        <f t="shared" si="0"/>
        <v>22</v>
      </c>
      <c r="H28" s="111" t="s">
        <v>183</v>
      </c>
      <c r="I28" s="110" t="s">
        <v>189</v>
      </c>
      <c r="J28" s="111" t="s">
        <v>149</v>
      </c>
      <c r="K28" s="111" t="s">
        <v>415</v>
      </c>
      <c r="L28" s="112"/>
      <c r="M28" s="113">
        <v>1</v>
      </c>
    </row>
    <row r="29" spans="1:13" s="114" customFormat="1" ht="15.75" customHeight="1" x14ac:dyDescent="0.3">
      <c r="A29" s="127" t="s">
        <v>150</v>
      </c>
      <c r="B29" s="128">
        <v>3078208</v>
      </c>
      <c r="C29" s="129" t="s">
        <v>363</v>
      </c>
      <c r="D29" s="130">
        <v>28277</v>
      </c>
      <c r="E29" s="130">
        <v>17341</v>
      </c>
      <c r="F29" s="130">
        <v>34304</v>
      </c>
      <c r="G29" s="131">
        <f t="shared" si="0"/>
        <v>16</v>
      </c>
      <c r="H29" s="111" t="s">
        <v>183</v>
      </c>
      <c r="I29" s="110" t="s">
        <v>189</v>
      </c>
      <c r="J29" s="111" t="s">
        <v>149</v>
      </c>
      <c r="K29" s="111" t="s">
        <v>415</v>
      </c>
      <c r="L29" s="112"/>
      <c r="M29" s="113">
        <v>1</v>
      </c>
    </row>
    <row r="30" spans="1:13" s="114" customFormat="1" ht="15.75" customHeight="1" x14ac:dyDescent="0.3">
      <c r="A30" s="127" t="s">
        <v>150</v>
      </c>
      <c r="B30" s="128">
        <v>3430252</v>
      </c>
      <c r="C30" s="129" t="s">
        <v>368</v>
      </c>
      <c r="D30" s="130">
        <v>30590</v>
      </c>
      <c r="E30" s="130">
        <v>17227</v>
      </c>
      <c r="F30" s="130">
        <v>35400</v>
      </c>
      <c r="G30" s="131">
        <f t="shared" si="0"/>
        <v>13</v>
      </c>
      <c r="H30" s="111" t="s">
        <v>186</v>
      </c>
      <c r="I30" s="110" t="s">
        <v>189</v>
      </c>
      <c r="J30" s="111" t="s">
        <v>331</v>
      </c>
      <c r="K30" s="111" t="s">
        <v>415</v>
      </c>
      <c r="L30" s="112"/>
      <c r="M30" s="113">
        <v>1</v>
      </c>
    </row>
    <row r="31" spans="1:13" s="114" customFormat="1" ht="15.75" customHeight="1" x14ac:dyDescent="0.3">
      <c r="A31" s="127" t="s">
        <v>150</v>
      </c>
      <c r="B31" s="128">
        <v>4633861</v>
      </c>
      <c r="C31" s="129" t="s">
        <v>382</v>
      </c>
      <c r="D31" s="130">
        <v>39349</v>
      </c>
      <c r="E31" s="130">
        <v>20505</v>
      </c>
      <c r="F31" s="130">
        <v>44886</v>
      </c>
      <c r="G31" s="131">
        <f t="shared" si="0"/>
        <v>15</v>
      </c>
      <c r="H31" s="111" t="s">
        <v>186</v>
      </c>
      <c r="I31" s="110" t="s">
        <v>189</v>
      </c>
      <c r="J31" s="111" t="s">
        <v>149</v>
      </c>
      <c r="K31" s="111" t="s">
        <v>415</v>
      </c>
      <c r="L31" s="112"/>
      <c r="M31" s="113">
        <v>1</v>
      </c>
    </row>
    <row r="32" spans="1:13" s="114" customFormat="1" ht="15.75" customHeight="1" x14ac:dyDescent="0.3">
      <c r="A32" s="127" t="s">
        <v>150</v>
      </c>
      <c r="B32" s="128">
        <v>3996873</v>
      </c>
      <c r="C32" s="129" t="s">
        <v>374</v>
      </c>
      <c r="D32" s="130">
        <v>28856</v>
      </c>
      <c r="E32" s="130">
        <v>19308</v>
      </c>
      <c r="F32" s="130">
        <v>39263</v>
      </c>
      <c r="G32" s="131">
        <f t="shared" si="0"/>
        <v>28</v>
      </c>
      <c r="H32" s="111" t="s">
        <v>186</v>
      </c>
      <c r="I32" s="110" t="s">
        <v>189</v>
      </c>
      <c r="J32" s="111" t="s">
        <v>330</v>
      </c>
      <c r="K32" s="111" t="s">
        <v>415</v>
      </c>
      <c r="L32" s="112"/>
      <c r="M32" s="113">
        <v>1</v>
      </c>
    </row>
    <row r="33" spans="1:13" s="114" customFormat="1" ht="15.75" customHeight="1" x14ac:dyDescent="0.3">
      <c r="A33" s="127" t="s">
        <v>150</v>
      </c>
      <c r="B33" s="128">
        <v>4447206</v>
      </c>
      <c r="C33" s="129" t="s">
        <v>381</v>
      </c>
      <c r="D33" s="130">
        <v>34593</v>
      </c>
      <c r="E33" s="130">
        <v>20455</v>
      </c>
      <c r="F33" s="130">
        <v>42480</v>
      </c>
      <c r="G33" s="131">
        <f t="shared" si="0"/>
        <v>21</v>
      </c>
      <c r="H33" s="111" t="s">
        <v>183</v>
      </c>
      <c r="I33" s="110" t="s">
        <v>189</v>
      </c>
      <c r="J33" s="111" t="s">
        <v>149</v>
      </c>
      <c r="K33" s="111" t="s">
        <v>415</v>
      </c>
      <c r="L33" s="112"/>
      <c r="M33" s="113">
        <v>1</v>
      </c>
    </row>
    <row r="34" spans="1:13" s="114" customFormat="1" ht="15.75" customHeight="1" x14ac:dyDescent="0.3">
      <c r="A34" s="127" t="s">
        <v>150</v>
      </c>
      <c r="B34" s="128">
        <v>1583082</v>
      </c>
      <c r="C34" s="129" t="s">
        <v>347</v>
      </c>
      <c r="D34" s="130">
        <v>27485</v>
      </c>
      <c r="E34" s="130">
        <v>18158</v>
      </c>
      <c r="F34" s="130">
        <v>40360</v>
      </c>
      <c r="G34" s="131">
        <f t="shared" si="0"/>
        <v>35</v>
      </c>
      <c r="H34" s="111" t="s">
        <v>186</v>
      </c>
      <c r="I34" s="110" t="s">
        <v>189</v>
      </c>
      <c r="J34" s="111" t="s">
        <v>149</v>
      </c>
      <c r="K34" s="111" t="s">
        <v>415</v>
      </c>
      <c r="L34" s="112"/>
      <c r="M34" s="113">
        <v>1</v>
      </c>
    </row>
    <row r="35" spans="1:13" s="114" customFormat="1" ht="15.75" customHeight="1" x14ac:dyDescent="0.3">
      <c r="A35" s="127" t="s">
        <v>150</v>
      </c>
      <c r="B35" s="128">
        <v>5642391</v>
      </c>
      <c r="C35" s="129" t="s">
        <v>391</v>
      </c>
      <c r="D35" s="130">
        <v>35704</v>
      </c>
      <c r="E35" s="130">
        <v>21969</v>
      </c>
      <c r="F35" s="130">
        <v>42058</v>
      </c>
      <c r="G35" s="131">
        <f t="shared" si="0"/>
        <v>17</v>
      </c>
      <c r="H35" s="111" t="s">
        <v>186</v>
      </c>
      <c r="I35" s="110" t="s">
        <v>189</v>
      </c>
      <c r="J35" s="111" t="s">
        <v>149</v>
      </c>
      <c r="K35" s="111" t="s">
        <v>415</v>
      </c>
      <c r="L35" s="112"/>
      <c r="M35" s="113">
        <v>1</v>
      </c>
    </row>
    <row r="36" spans="1:13" s="114" customFormat="1" ht="15.75" customHeight="1" x14ac:dyDescent="0.3">
      <c r="A36" s="127" t="s">
        <v>150</v>
      </c>
      <c r="B36" s="128">
        <v>9141247</v>
      </c>
      <c r="C36" s="129" t="s">
        <v>400</v>
      </c>
      <c r="D36" s="130">
        <v>38473</v>
      </c>
      <c r="E36" s="130">
        <v>22310</v>
      </c>
      <c r="F36" s="130">
        <v>45046</v>
      </c>
      <c r="G36" s="131">
        <f t="shared" si="0"/>
        <v>17</v>
      </c>
      <c r="H36" s="111" t="s">
        <v>183</v>
      </c>
      <c r="I36" s="110" t="s">
        <v>189</v>
      </c>
      <c r="J36" s="111" t="s">
        <v>331</v>
      </c>
      <c r="K36" s="111" t="s">
        <v>415</v>
      </c>
      <c r="L36" s="112"/>
      <c r="M36" s="113">
        <v>1</v>
      </c>
    </row>
    <row r="37" spans="1:13" s="114" customFormat="1" ht="15.75" customHeight="1" x14ac:dyDescent="0.3">
      <c r="A37" s="127" t="s">
        <v>150</v>
      </c>
      <c r="B37" s="128">
        <v>3076232</v>
      </c>
      <c r="C37" s="129" t="s">
        <v>361</v>
      </c>
      <c r="D37" s="130">
        <v>30787</v>
      </c>
      <c r="E37" s="130">
        <v>17203</v>
      </c>
      <c r="F37" s="130">
        <v>36340</v>
      </c>
      <c r="G37" s="131">
        <f t="shared" si="0"/>
        <v>15</v>
      </c>
      <c r="H37" s="111" t="s">
        <v>183</v>
      </c>
      <c r="I37" s="110" t="s">
        <v>189</v>
      </c>
      <c r="J37" s="111" t="s">
        <v>330</v>
      </c>
      <c r="K37" s="111" t="s">
        <v>415</v>
      </c>
      <c r="L37" s="112"/>
      <c r="M37" s="113">
        <v>1</v>
      </c>
    </row>
    <row r="38" spans="1:13" s="114" customFormat="1" ht="15.75" customHeight="1" x14ac:dyDescent="0.3">
      <c r="A38" s="127" t="s">
        <v>150</v>
      </c>
      <c r="B38" s="128">
        <v>9149936</v>
      </c>
      <c r="C38" s="129" t="s">
        <v>404</v>
      </c>
      <c r="D38" s="130">
        <v>36069</v>
      </c>
      <c r="E38" s="130">
        <v>24095</v>
      </c>
      <c r="F38" s="130">
        <v>43192</v>
      </c>
      <c r="G38" s="131">
        <f t="shared" si="0"/>
        <v>19</v>
      </c>
      <c r="H38" s="111" t="s">
        <v>186</v>
      </c>
      <c r="I38" s="110" t="s">
        <v>189</v>
      </c>
      <c r="J38" s="111" t="s">
        <v>149</v>
      </c>
      <c r="K38" s="111" t="s">
        <v>415</v>
      </c>
      <c r="L38" s="112"/>
      <c r="M38" s="113">
        <v>1</v>
      </c>
    </row>
    <row r="39" spans="1:13" s="114" customFormat="1" ht="15.75" customHeight="1" x14ac:dyDescent="0.3">
      <c r="A39" s="127" t="s">
        <v>150</v>
      </c>
      <c r="B39" s="128">
        <v>10243322</v>
      </c>
      <c r="C39" s="129" t="s">
        <v>338</v>
      </c>
      <c r="D39" s="130">
        <v>35582</v>
      </c>
      <c r="E39" s="130">
        <v>26272</v>
      </c>
      <c r="F39" s="130">
        <v>43920</v>
      </c>
      <c r="G39" s="131">
        <f t="shared" si="0"/>
        <v>22</v>
      </c>
      <c r="H39" s="111" t="s">
        <v>183</v>
      </c>
      <c r="I39" s="110" t="s">
        <v>189</v>
      </c>
      <c r="J39" s="111" t="s">
        <v>149</v>
      </c>
      <c r="K39" s="111" t="s">
        <v>415</v>
      </c>
      <c r="L39" s="112"/>
      <c r="M39" s="113">
        <v>1</v>
      </c>
    </row>
    <row r="40" spans="1:13" s="114" customFormat="1" ht="15.75" customHeight="1" x14ac:dyDescent="0.3">
      <c r="A40" s="127" t="s">
        <v>150</v>
      </c>
      <c r="B40" s="128">
        <v>5740422</v>
      </c>
      <c r="C40" s="129" t="s">
        <v>395</v>
      </c>
      <c r="D40" s="130">
        <v>34593</v>
      </c>
      <c r="E40" s="130">
        <v>21885</v>
      </c>
      <c r="F40" s="130">
        <v>42800</v>
      </c>
      <c r="G40" s="131">
        <f t="shared" ref="G40:G71" si="1">IF(F40&gt;0,INT(YEARFRAC(F40,D40)),0)</f>
        <v>22</v>
      </c>
      <c r="H40" s="111" t="s">
        <v>186</v>
      </c>
      <c r="I40" s="110" t="s">
        <v>189</v>
      </c>
      <c r="J40" s="111" t="s">
        <v>330</v>
      </c>
      <c r="K40" s="111" t="s">
        <v>415</v>
      </c>
      <c r="L40" s="112"/>
      <c r="M40" s="113">
        <v>1</v>
      </c>
    </row>
    <row r="41" spans="1:13" s="114" customFormat="1" ht="15.75" customHeight="1" x14ac:dyDescent="0.3">
      <c r="A41" s="127" t="s">
        <v>150</v>
      </c>
      <c r="B41" s="128">
        <v>1533915</v>
      </c>
      <c r="C41" s="129" t="s">
        <v>342</v>
      </c>
      <c r="D41" s="130">
        <v>28537</v>
      </c>
      <c r="E41" s="130">
        <v>14696</v>
      </c>
      <c r="F41" s="130">
        <v>32843</v>
      </c>
      <c r="G41" s="131">
        <f t="shared" si="1"/>
        <v>11</v>
      </c>
      <c r="H41" s="111" t="s">
        <v>183</v>
      </c>
      <c r="I41" s="110" t="s">
        <v>189</v>
      </c>
      <c r="J41" s="111" t="s">
        <v>149</v>
      </c>
      <c r="K41" s="111" t="s">
        <v>415</v>
      </c>
      <c r="L41" s="112"/>
      <c r="M41" s="113">
        <v>1</v>
      </c>
    </row>
    <row r="42" spans="1:13" s="114" customFormat="1" ht="15.75" customHeight="1" x14ac:dyDescent="0.3">
      <c r="A42" s="127" t="s">
        <v>150</v>
      </c>
      <c r="B42" s="128">
        <v>2805065</v>
      </c>
      <c r="C42" s="129" t="s">
        <v>354</v>
      </c>
      <c r="D42" s="130">
        <v>31656</v>
      </c>
      <c r="E42" s="130">
        <v>16148</v>
      </c>
      <c r="F42" s="130">
        <v>39066</v>
      </c>
      <c r="G42" s="131">
        <f t="shared" si="1"/>
        <v>20</v>
      </c>
      <c r="H42" s="111" t="s">
        <v>183</v>
      </c>
      <c r="I42" s="110" t="s">
        <v>189</v>
      </c>
      <c r="J42" s="111" t="s">
        <v>331</v>
      </c>
      <c r="K42" s="111" t="s">
        <v>415</v>
      </c>
      <c r="L42" s="112"/>
      <c r="M42" s="113">
        <v>0.9</v>
      </c>
    </row>
    <row r="43" spans="1:13" s="114" customFormat="1" ht="15.75" customHeight="1" x14ac:dyDescent="0.3">
      <c r="A43" s="127" t="s">
        <v>150</v>
      </c>
      <c r="B43" s="128">
        <v>3793661</v>
      </c>
      <c r="C43" s="129" t="s">
        <v>373</v>
      </c>
      <c r="D43" s="130">
        <v>28246</v>
      </c>
      <c r="E43" s="130">
        <v>19360</v>
      </c>
      <c r="F43" s="130">
        <v>37469</v>
      </c>
      <c r="G43" s="131">
        <f t="shared" si="1"/>
        <v>25</v>
      </c>
      <c r="H43" s="111" t="s">
        <v>186</v>
      </c>
      <c r="I43" s="110" t="s">
        <v>189</v>
      </c>
      <c r="J43" s="111" t="s">
        <v>330</v>
      </c>
      <c r="K43" s="111" t="s">
        <v>415</v>
      </c>
      <c r="L43" s="112"/>
      <c r="M43" s="113">
        <v>1</v>
      </c>
    </row>
    <row r="44" spans="1:13" s="114" customFormat="1" ht="15.75" customHeight="1" x14ac:dyDescent="0.3">
      <c r="A44" s="127" t="s">
        <v>150</v>
      </c>
      <c r="B44" s="128">
        <v>5740970</v>
      </c>
      <c r="C44" s="129" t="s">
        <v>396</v>
      </c>
      <c r="D44" s="130">
        <v>34593</v>
      </c>
      <c r="E44" s="130">
        <v>21821</v>
      </c>
      <c r="F44" s="130">
        <v>43521</v>
      </c>
      <c r="G44" s="131">
        <f t="shared" si="1"/>
        <v>24</v>
      </c>
      <c r="H44" s="111" t="s">
        <v>186</v>
      </c>
      <c r="I44" s="110" t="s">
        <v>189</v>
      </c>
      <c r="J44" s="111" t="s">
        <v>330</v>
      </c>
      <c r="K44" s="111" t="s">
        <v>415</v>
      </c>
      <c r="L44" s="112"/>
      <c r="M44" s="113">
        <v>1</v>
      </c>
    </row>
    <row r="45" spans="1:13" s="114" customFormat="1" ht="15.75" customHeight="1" x14ac:dyDescent="0.3">
      <c r="A45" s="127" t="s">
        <v>150</v>
      </c>
      <c r="B45" s="128">
        <v>11114178</v>
      </c>
      <c r="C45" s="129" t="s">
        <v>339</v>
      </c>
      <c r="D45" s="130">
        <v>36647</v>
      </c>
      <c r="E45" s="130">
        <v>27480</v>
      </c>
      <c r="F45" s="130">
        <v>43279</v>
      </c>
      <c r="G45" s="131">
        <f t="shared" si="1"/>
        <v>18</v>
      </c>
      <c r="H45" s="111" t="s">
        <v>186</v>
      </c>
      <c r="I45" s="110" t="s">
        <v>335</v>
      </c>
      <c r="J45" s="111" t="s">
        <v>331</v>
      </c>
      <c r="K45" s="111" t="s">
        <v>415</v>
      </c>
      <c r="L45" s="112"/>
      <c r="M45" s="113">
        <v>0.7</v>
      </c>
    </row>
    <row r="46" spans="1:13" s="114" customFormat="1" ht="15.75" customHeight="1" x14ac:dyDescent="0.3">
      <c r="A46" s="127" t="s">
        <v>150</v>
      </c>
      <c r="B46" s="128">
        <v>4446634</v>
      </c>
      <c r="C46" s="129" t="s">
        <v>379</v>
      </c>
      <c r="D46" s="130">
        <v>28034</v>
      </c>
      <c r="E46" s="130">
        <v>18734</v>
      </c>
      <c r="F46" s="130">
        <v>36130</v>
      </c>
      <c r="G46" s="131">
        <f t="shared" si="1"/>
        <v>22</v>
      </c>
      <c r="H46" s="111" t="s">
        <v>186</v>
      </c>
      <c r="I46" s="110" t="s">
        <v>189</v>
      </c>
      <c r="J46" s="111" t="s">
        <v>149</v>
      </c>
      <c r="K46" s="111" t="s">
        <v>415</v>
      </c>
      <c r="L46" s="112"/>
      <c r="M46" s="113">
        <v>1</v>
      </c>
    </row>
    <row r="47" spans="1:13" s="114" customFormat="1" ht="15.75" customHeight="1" x14ac:dyDescent="0.3">
      <c r="A47" s="127" t="s">
        <v>150</v>
      </c>
      <c r="B47" s="128">
        <v>1534575</v>
      </c>
      <c r="C47" s="129" t="s">
        <v>343</v>
      </c>
      <c r="D47" s="130">
        <v>27760</v>
      </c>
      <c r="E47" s="130">
        <v>15047</v>
      </c>
      <c r="F47" s="130">
        <v>34881</v>
      </c>
      <c r="G47" s="131">
        <f t="shared" si="1"/>
        <v>19</v>
      </c>
      <c r="H47" s="111" t="s">
        <v>183</v>
      </c>
      <c r="I47" s="110" t="s">
        <v>189</v>
      </c>
      <c r="J47" s="111" t="s">
        <v>149</v>
      </c>
      <c r="K47" s="111" t="s">
        <v>415</v>
      </c>
      <c r="L47" s="112"/>
      <c r="M47" s="113">
        <v>1</v>
      </c>
    </row>
    <row r="48" spans="1:13" s="114" customFormat="1" ht="15.75" customHeight="1" x14ac:dyDescent="0.3">
      <c r="A48" s="127" t="s">
        <v>150</v>
      </c>
      <c r="B48" s="128">
        <v>1902503</v>
      </c>
      <c r="C48" s="129" t="s">
        <v>350</v>
      </c>
      <c r="D48" s="130">
        <v>28034</v>
      </c>
      <c r="E48" s="130">
        <v>15348</v>
      </c>
      <c r="F48" s="130">
        <v>33817</v>
      </c>
      <c r="G48" s="131">
        <f t="shared" si="1"/>
        <v>15</v>
      </c>
      <c r="H48" s="111" t="s">
        <v>183</v>
      </c>
      <c r="I48" s="110" t="s">
        <v>189</v>
      </c>
      <c r="J48" s="111" t="s">
        <v>149</v>
      </c>
      <c r="K48" s="111" t="s">
        <v>415</v>
      </c>
      <c r="L48" s="112"/>
      <c r="M48" s="113">
        <v>1</v>
      </c>
    </row>
    <row r="49" spans="1:13" s="114" customFormat="1" ht="15.75" customHeight="1" x14ac:dyDescent="0.3">
      <c r="A49" s="127" t="s">
        <v>150</v>
      </c>
      <c r="B49" s="128">
        <v>3429684</v>
      </c>
      <c r="C49" s="129" t="s">
        <v>367</v>
      </c>
      <c r="D49" s="130">
        <v>30274</v>
      </c>
      <c r="E49" s="130">
        <v>16857</v>
      </c>
      <c r="F49" s="130">
        <v>36340</v>
      </c>
      <c r="G49" s="131">
        <f t="shared" si="1"/>
        <v>16</v>
      </c>
      <c r="H49" s="111" t="s">
        <v>183</v>
      </c>
      <c r="I49" s="110" t="s">
        <v>189</v>
      </c>
      <c r="J49" s="111" t="s">
        <v>149</v>
      </c>
      <c r="K49" s="111" t="s">
        <v>415</v>
      </c>
      <c r="L49" s="112"/>
      <c r="M49" s="113">
        <v>1</v>
      </c>
    </row>
    <row r="50" spans="1:13" s="114" customFormat="1" ht="15.75" customHeight="1" x14ac:dyDescent="0.3">
      <c r="A50" s="127" t="s">
        <v>150</v>
      </c>
      <c r="B50" s="128">
        <v>3031680</v>
      </c>
      <c r="C50" s="129" t="s">
        <v>358</v>
      </c>
      <c r="D50" s="130">
        <v>30590</v>
      </c>
      <c r="E50" s="130">
        <v>16405</v>
      </c>
      <c r="F50" s="130">
        <v>35765</v>
      </c>
      <c r="G50" s="131">
        <f t="shared" si="1"/>
        <v>14</v>
      </c>
      <c r="H50" s="111" t="s">
        <v>183</v>
      </c>
      <c r="I50" s="110" t="s">
        <v>189</v>
      </c>
      <c r="J50" s="111" t="s">
        <v>331</v>
      </c>
      <c r="K50" s="111" t="s">
        <v>415</v>
      </c>
      <c r="L50" s="112"/>
      <c r="M50" s="113">
        <v>0.9</v>
      </c>
    </row>
    <row r="51" spans="1:13" s="114" customFormat="1" ht="15.75" customHeight="1" x14ac:dyDescent="0.3">
      <c r="A51" s="127" t="s">
        <v>150</v>
      </c>
      <c r="B51" s="128">
        <v>3060312</v>
      </c>
      <c r="C51" s="129" t="s">
        <v>359</v>
      </c>
      <c r="D51" s="130">
        <v>28034</v>
      </c>
      <c r="E51" s="130">
        <v>17688</v>
      </c>
      <c r="F51" s="130">
        <v>34182</v>
      </c>
      <c r="G51" s="131">
        <f t="shared" si="1"/>
        <v>16</v>
      </c>
      <c r="H51" s="111" t="s">
        <v>186</v>
      </c>
      <c r="I51" s="110" t="s">
        <v>189</v>
      </c>
      <c r="J51" s="111" t="s">
        <v>149</v>
      </c>
      <c r="K51" s="111" t="s">
        <v>415</v>
      </c>
      <c r="L51" s="112"/>
      <c r="M51" s="113">
        <v>1</v>
      </c>
    </row>
    <row r="52" spans="1:13" s="114" customFormat="1" ht="15.75" customHeight="1" x14ac:dyDescent="0.3">
      <c r="A52" s="127" t="s">
        <v>150</v>
      </c>
      <c r="B52" s="128">
        <v>3452241</v>
      </c>
      <c r="C52" s="129" t="s">
        <v>369</v>
      </c>
      <c r="D52" s="130">
        <v>27760</v>
      </c>
      <c r="E52" s="130">
        <v>17154</v>
      </c>
      <c r="F52" s="130">
        <v>34182</v>
      </c>
      <c r="G52" s="131">
        <f t="shared" si="1"/>
        <v>17</v>
      </c>
      <c r="H52" s="111" t="s">
        <v>183</v>
      </c>
      <c r="I52" s="110" t="s">
        <v>189</v>
      </c>
      <c r="J52" s="111" t="s">
        <v>149</v>
      </c>
      <c r="K52" s="111" t="s">
        <v>415</v>
      </c>
      <c r="L52" s="112"/>
      <c r="M52" s="113">
        <v>1</v>
      </c>
    </row>
    <row r="53" spans="1:13" s="114" customFormat="1" ht="15.75" customHeight="1" x14ac:dyDescent="0.3">
      <c r="A53" s="127" t="s">
        <v>150</v>
      </c>
      <c r="B53" s="128">
        <v>9463391</v>
      </c>
      <c r="C53" s="129" t="s">
        <v>408</v>
      </c>
      <c r="D53" s="130">
        <v>35704</v>
      </c>
      <c r="E53" s="130">
        <v>25473</v>
      </c>
      <c r="F53" s="130">
        <v>43308</v>
      </c>
      <c r="G53" s="131">
        <f t="shared" si="1"/>
        <v>20</v>
      </c>
      <c r="H53" s="111" t="s">
        <v>186</v>
      </c>
      <c r="I53" s="110" t="s">
        <v>189</v>
      </c>
      <c r="J53" s="111" t="s">
        <v>149</v>
      </c>
      <c r="K53" s="111" t="s">
        <v>415</v>
      </c>
      <c r="L53" s="112"/>
      <c r="M53" s="113">
        <v>1</v>
      </c>
    </row>
    <row r="54" spans="1:13" s="114" customFormat="1" ht="15.75" customHeight="1" x14ac:dyDescent="0.3">
      <c r="A54" s="127" t="s">
        <v>150</v>
      </c>
      <c r="B54" s="128">
        <v>13352428</v>
      </c>
      <c r="C54" s="129" t="s">
        <v>340</v>
      </c>
      <c r="D54" s="130">
        <v>37422</v>
      </c>
      <c r="E54" s="130">
        <v>28056</v>
      </c>
      <c r="F54" s="130">
        <v>45705</v>
      </c>
      <c r="G54" s="131">
        <f t="shared" si="1"/>
        <v>22</v>
      </c>
      <c r="H54" s="111" t="s">
        <v>186</v>
      </c>
      <c r="I54" s="110" t="s">
        <v>189</v>
      </c>
      <c r="J54" s="111" t="s">
        <v>149</v>
      </c>
      <c r="K54" s="111" t="s">
        <v>415</v>
      </c>
      <c r="L54" s="112"/>
      <c r="M54" s="113">
        <v>1</v>
      </c>
    </row>
    <row r="55" spans="1:13" s="114" customFormat="1" ht="15.75" customHeight="1" x14ac:dyDescent="0.3">
      <c r="A55" s="127" t="s">
        <v>150</v>
      </c>
      <c r="B55" s="128">
        <v>9144792</v>
      </c>
      <c r="C55" s="129" t="s">
        <v>402</v>
      </c>
      <c r="D55" s="130">
        <v>34593</v>
      </c>
      <c r="E55" s="130">
        <v>23779</v>
      </c>
      <c r="F55" s="130">
        <v>43920</v>
      </c>
      <c r="G55" s="131">
        <f t="shared" si="1"/>
        <v>25</v>
      </c>
      <c r="H55" s="111" t="s">
        <v>183</v>
      </c>
      <c r="I55" s="110" t="s">
        <v>189</v>
      </c>
      <c r="J55" s="111" t="s">
        <v>331</v>
      </c>
      <c r="K55" s="111" t="s">
        <v>415</v>
      </c>
      <c r="L55" s="112"/>
      <c r="M55" s="113">
        <v>1</v>
      </c>
    </row>
    <row r="56" spans="1:13" s="114" customFormat="1" ht="15.75" customHeight="1" x14ac:dyDescent="0.3">
      <c r="A56" s="127" t="s">
        <v>150</v>
      </c>
      <c r="B56" s="128">
        <v>5742454</v>
      </c>
      <c r="C56" s="129" t="s">
        <v>397</v>
      </c>
      <c r="D56" s="130">
        <v>34593</v>
      </c>
      <c r="E56" s="130">
        <v>21150</v>
      </c>
      <c r="F56" s="130">
        <v>40907</v>
      </c>
      <c r="G56" s="131">
        <f t="shared" si="1"/>
        <v>17</v>
      </c>
      <c r="H56" s="111" t="s">
        <v>183</v>
      </c>
      <c r="I56" s="110" t="s">
        <v>189</v>
      </c>
      <c r="J56" s="111" t="s">
        <v>149</v>
      </c>
      <c r="K56" s="111" t="s">
        <v>415</v>
      </c>
      <c r="L56" s="112"/>
      <c r="M56" s="113">
        <v>1</v>
      </c>
    </row>
    <row r="57" spans="1:13" s="114" customFormat="1" ht="15.75" customHeight="1" x14ac:dyDescent="0.3">
      <c r="A57" s="127" t="s">
        <v>150</v>
      </c>
      <c r="B57" s="128">
        <v>1581647</v>
      </c>
      <c r="C57" s="129" t="s">
        <v>346</v>
      </c>
      <c r="D57" s="130">
        <v>30005</v>
      </c>
      <c r="E57" s="130">
        <v>16959</v>
      </c>
      <c r="F57" s="130">
        <v>34881</v>
      </c>
      <c r="G57" s="131">
        <f t="shared" si="1"/>
        <v>13</v>
      </c>
      <c r="H57" s="111" t="s">
        <v>183</v>
      </c>
      <c r="I57" s="110" t="s">
        <v>189</v>
      </c>
      <c r="J57" s="111" t="s">
        <v>149</v>
      </c>
      <c r="K57" s="111" t="s">
        <v>415</v>
      </c>
      <c r="L57" s="112"/>
      <c r="M57" s="113">
        <v>1</v>
      </c>
    </row>
    <row r="58" spans="1:13" s="114" customFormat="1" ht="15.75" customHeight="1" x14ac:dyDescent="0.3">
      <c r="A58" s="127" t="s">
        <v>150</v>
      </c>
      <c r="B58" s="128">
        <v>4051984</v>
      </c>
      <c r="C58" s="129" t="s">
        <v>376</v>
      </c>
      <c r="D58" s="130">
        <v>30802</v>
      </c>
      <c r="E58" s="130">
        <v>20804</v>
      </c>
      <c r="F58" s="130">
        <v>38169</v>
      </c>
      <c r="G58" s="131">
        <f t="shared" si="1"/>
        <v>20</v>
      </c>
      <c r="H58" s="111" t="s">
        <v>186</v>
      </c>
      <c r="I58" s="110" t="s">
        <v>189</v>
      </c>
      <c r="J58" s="111" t="s">
        <v>149</v>
      </c>
      <c r="K58" s="111" t="s">
        <v>415</v>
      </c>
      <c r="L58" s="112"/>
      <c r="M58" s="113">
        <v>1</v>
      </c>
    </row>
    <row r="59" spans="1:13" s="114" customFormat="1" ht="15.75" customHeight="1" x14ac:dyDescent="0.3">
      <c r="A59" s="127" t="s">
        <v>150</v>
      </c>
      <c r="B59" s="128">
        <v>1882779</v>
      </c>
      <c r="C59" s="129" t="s">
        <v>349</v>
      </c>
      <c r="D59" s="130">
        <v>28246</v>
      </c>
      <c r="E59" s="130">
        <v>11932</v>
      </c>
      <c r="F59" s="130">
        <v>34304</v>
      </c>
      <c r="G59" s="131">
        <f t="shared" si="1"/>
        <v>16</v>
      </c>
      <c r="H59" s="111" t="s">
        <v>183</v>
      </c>
      <c r="I59" s="110" t="s">
        <v>189</v>
      </c>
      <c r="J59" s="111" t="s">
        <v>149</v>
      </c>
      <c r="K59" s="111" t="s">
        <v>415</v>
      </c>
      <c r="L59" s="112"/>
      <c r="M59" s="113">
        <v>1</v>
      </c>
    </row>
    <row r="60" spans="1:13" s="114" customFormat="1" ht="15.75" customHeight="1" x14ac:dyDescent="0.3">
      <c r="A60" s="127" t="s">
        <v>150</v>
      </c>
      <c r="B60" s="128">
        <v>3701771</v>
      </c>
      <c r="C60" s="129" t="s">
        <v>371</v>
      </c>
      <c r="D60" s="130">
        <v>28034</v>
      </c>
      <c r="E60" s="130">
        <v>20060</v>
      </c>
      <c r="F60" s="130">
        <v>37803</v>
      </c>
      <c r="G60" s="131">
        <f t="shared" si="1"/>
        <v>26</v>
      </c>
      <c r="H60" s="111" t="s">
        <v>186</v>
      </c>
      <c r="I60" s="110" t="s">
        <v>189</v>
      </c>
      <c r="J60" s="111" t="s">
        <v>149</v>
      </c>
      <c r="K60" s="111" t="s">
        <v>415</v>
      </c>
      <c r="L60" s="112"/>
      <c r="M60" s="113">
        <v>1</v>
      </c>
    </row>
    <row r="61" spans="1:13" s="114" customFormat="1" ht="15.75" customHeight="1" x14ac:dyDescent="0.3">
      <c r="A61" s="127" t="s">
        <v>150</v>
      </c>
      <c r="B61" s="128">
        <v>4929531</v>
      </c>
      <c r="C61" s="129" t="s">
        <v>383</v>
      </c>
      <c r="D61" s="130">
        <v>34593</v>
      </c>
      <c r="E61" s="130">
        <v>21158</v>
      </c>
      <c r="F61" s="130">
        <v>42480</v>
      </c>
      <c r="G61" s="131">
        <f t="shared" si="1"/>
        <v>21</v>
      </c>
      <c r="H61" s="111" t="s">
        <v>183</v>
      </c>
      <c r="I61" s="110" t="s">
        <v>189</v>
      </c>
      <c r="J61" s="111" t="s">
        <v>149</v>
      </c>
      <c r="K61" s="111" t="s">
        <v>415</v>
      </c>
      <c r="L61" s="112"/>
      <c r="M61" s="113">
        <v>1</v>
      </c>
    </row>
    <row r="62" spans="1:13" s="114" customFormat="1" ht="15.75" customHeight="1" x14ac:dyDescent="0.3">
      <c r="A62" s="127" t="s">
        <v>150</v>
      </c>
      <c r="B62" s="128">
        <v>4955763</v>
      </c>
      <c r="C62" s="129" t="s">
        <v>384</v>
      </c>
      <c r="D62" s="130">
        <v>36069</v>
      </c>
      <c r="E62" s="130">
        <v>22807</v>
      </c>
      <c r="F62" s="130">
        <v>43192</v>
      </c>
      <c r="G62" s="131">
        <f t="shared" si="1"/>
        <v>19</v>
      </c>
      <c r="H62" s="111" t="s">
        <v>186</v>
      </c>
      <c r="I62" s="110" t="s">
        <v>189</v>
      </c>
      <c r="J62" s="111" t="s">
        <v>149</v>
      </c>
      <c r="K62" s="111" t="s">
        <v>415</v>
      </c>
      <c r="L62" s="112"/>
      <c r="M62" s="113">
        <v>1</v>
      </c>
    </row>
    <row r="63" spans="1:13" s="114" customFormat="1" ht="15.75" customHeight="1" x14ac:dyDescent="0.3">
      <c r="A63" s="127" t="s">
        <v>150</v>
      </c>
      <c r="B63" s="128">
        <v>6427432</v>
      </c>
      <c r="C63" s="129" t="s">
        <v>398</v>
      </c>
      <c r="D63" s="130">
        <v>37347</v>
      </c>
      <c r="E63" s="130">
        <v>22456</v>
      </c>
      <c r="F63" s="130">
        <v>44681</v>
      </c>
      <c r="G63" s="131">
        <f t="shared" si="1"/>
        <v>20</v>
      </c>
      <c r="H63" s="111" t="s">
        <v>183</v>
      </c>
      <c r="I63" s="110" t="s">
        <v>189</v>
      </c>
      <c r="J63" s="111" t="s">
        <v>149</v>
      </c>
      <c r="K63" s="111" t="s">
        <v>415</v>
      </c>
      <c r="L63" s="112"/>
      <c r="M63" s="113">
        <v>1</v>
      </c>
    </row>
    <row r="64" spans="1:13" s="114" customFormat="1" ht="15.75" customHeight="1" x14ac:dyDescent="0.3">
      <c r="A64" s="127" t="s">
        <v>150</v>
      </c>
      <c r="B64" s="128">
        <v>1585705</v>
      </c>
      <c r="C64" s="129" t="s">
        <v>348</v>
      </c>
      <c r="D64" s="130">
        <v>35704</v>
      </c>
      <c r="E64" s="130">
        <v>20085</v>
      </c>
      <c r="F64" s="130">
        <v>42058</v>
      </c>
      <c r="G64" s="131">
        <f t="shared" si="1"/>
        <v>17</v>
      </c>
      <c r="H64" s="111" t="s">
        <v>183</v>
      </c>
      <c r="I64" s="110" t="s">
        <v>189</v>
      </c>
      <c r="J64" s="111" t="s">
        <v>331</v>
      </c>
      <c r="K64" s="111" t="s">
        <v>415</v>
      </c>
      <c r="L64" s="112"/>
      <c r="M64" s="113">
        <v>1</v>
      </c>
    </row>
    <row r="65" spans="1:13" s="114" customFormat="1" ht="15.75" customHeight="1" x14ac:dyDescent="0.3">
      <c r="A65" s="127" t="s">
        <v>150</v>
      </c>
      <c r="B65" s="128">
        <v>3008562</v>
      </c>
      <c r="C65" s="129" t="s">
        <v>357</v>
      </c>
      <c r="D65" s="130">
        <v>34593</v>
      </c>
      <c r="E65" s="130">
        <v>20637</v>
      </c>
      <c r="F65" s="130">
        <v>42480</v>
      </c>
      <c r="G65" s="131">
        <f t="shared" si="1"/>
        <v>21</v>
      </c>
      <c r="H65" s="111" t="s">
        <v>183</v>
      </c>
      <c r="I65" s="110" t="s">
        <v>189</v>
      </c>
      <c r="J65" s="111" t="s">
        <v>331</v>
      </c>
      <c r="K65" s="111" t="s">
        <v>415</v>
      </c>
      <c r="L65" s="112"/>
      <c r="M65" s="113">
        <v>1</v>
      </c>
    </row>
    <row r="66" spans="1:13" s="114" customFormat="1" ht="15.75" customHeight="1" x14ac:dyDescent="0.3">
      <c r="A66" s="127" t="s">
        <v>150</v>
      </c>
      <c r="B66" s="128">
        <v>1365745</v>
      </c>
      <c r="C66" s="129" t="s">
        <v>341</v>
      </c>
      <c r="D66" s="130">
        <v>28126</v>
      </c>
      <c r="E66" s="130">
        <v>15896</v>
      </c>
      <c r="F66" s="130">
        <v>34182</v>
      </c>
      <c r="G66" s="131">
        <f t="shared" si="1"/>
        <v>16</v>
      </c>
      <c r="H66" s="111" t="s">
        <v>183</v>
      </c>
      <c r="I66" s="110" t="s">
        <v>189</v>
      </c>
      <c r="J66" s="111" t="s">
        <v>149</v>
      </c>
      <c r="K66" s="111" t="s">
        <v>415</v>
      </c>
      <c r="L66" s="112"/>
      <c r="M66" s="113">
        <v>1</v>
      </c>
    </row>
    <row r="67" spans="1:13" s="114" customFormat="1" ht="15.75" customHeight="1" x14ac:dyDescent="0.3">
      <c r="A67" s="127" t="s">
        <v>150</v>
      </c>
      <c r="B67" s="128">
        <v>2892481</v>
      </c>
      <c r="C67" s="129" t="s">
        <v>356</v>
      </c>
      <c r="D67" s="130">
        <v>28034</v>
      </c>
      <c r="E67" s="130">
        <v>16365</v>
      </c>
      <c r="F67" s="130">
        <v>34182</v>
      </c>
      <c r="G67" s="131">
        <f t="shared" si="1"/>
        <v>16</v>
      </c>
      <c r="H67" s="111" t="s">
        <v>183</v>
      </c>
      <c r="I67" s="110" t="s">
        <v>189</v>
      </c>
      <c r="J67" s="111" t="s">
        <v>149</v>
      </c>
      <c r="K67" s="111" t="s">
        <v>415</v>
      </c>
      <c r="L67" s="112"/>
      <c r="M67" s="113">
        <v>1</v>
      </c>
    </row>
    <row r="68" spans="1:13" s="114" customFormat="1" ht="15.75" customHeight="1" x14ac:dyDescent="0.3">
      <c r="A68" s="127" t="s">
        <v>150</v>
      </c>
      <c r="B68" s="128">
        <v>2554615</v>
      </c>
      <c r="C68" s="129" t="s">
        <v>352</v>
      </c>
      <c r="D68" s="130">
        <v>31656</v>
      </c>
      <c r="E68" s="130">
        <v>19391</v>
      </c>
      <c r="F68" s="130">
        <v>39066</v>
      </c>
      <c r="G68" s="131">
        <f t="shared" si="1"/>
        <v>20</v>
      </c>
      <c r="H68" s="111" t="s">
        <v>183</v>
      </c>
      <c r="I68" s="110" t="s">
        <v>189</v>
      </c>
      <c r="J68" s="111" t="s">
        <v>330</v>
      </c>
      <c r="K68" s="111" t="s">
        <v>415</v>
      </c>
      <c r="L68" s="112"/>
      <c r="M68" s="113">
        <v>1</v>
      </c>
    </row>
    <row r="69" spans="1:13" s="114" customFormat="1" ht="15.75" customHeight="1" x14ac:dyDescent="0.3">
      <c r="A69" s="127" t="s">
        <v>150</v>
      </c>
      <c r="B69" s="128">
        <v>5483048</v>
      </c>
      <c r="C69" s="129" t="s">
        <v>390</v>
      </c>
      <c r="D69" s="130">
        <v>32041</v>
      </c>
      <c r="E69" s="130">
        <v>21502</v>
      </c>
      <c r="F69" s="130">
        <v>41104</v>
      </c>
      <c r="G69" s="131">
        <f t="shared" si="1"/>
        <v>24</v>
      </c>
      <c r="H69" s="111" t="s">
        <v>183</v>
      </c>
      <c r="I69" s="110" t="s">
        <v>189</v>
      </c>
      <c r="J69" s="111" t="s">
        <v>331</v>
      </c>
      <c r="K69" s="111" t="s">
        <v>415</v>
      </c>
      <c r="L69" s="112"/>
      <c r="M69" s="113">
        <v>1</v>
      </c>
    </row>
    <row r="70" spans="1:13" s="114" customFormat="1" ht="15.75" customHeight="1" x14ac:dyDescent="0.3">
      <c r="A70" s="127" t="s">
        <v>150</v>
      </c>
      <c r="B70" s="128">
        <v>3192486</v>
      </c>
      <c r="C70" s="129" t="s">
        <v>364</v>
      </c>
      <c r="D70" s="130">
        <v>30575</v>
      </c>
      <c r="E70" s="130">
        <v>16371</v>
      </c>
      <c r="F70" s="130">
        <v>35765</v>
      </c>
      <c r="G70" s="131">
        <f t="shared" si="1"/>
        <v>14</v>
      </c>
      <c r="H70" s="111" t="s">
        <v>183</v>
      </c>
      <c r="I70" s="110" t="s">
        <v>189</v>
      </c>
      <c r="J70" s="111" t="s">
        <v>331</v>
      </c>
      <c r="K70" s="111" t="s">
        <v>415</v>
      </c>
      <c r="L70" s="112"/>
      <c r="M70" s="113">
        <v>1</v>
      </c>
    </row>
    <row r="71" spans="1:13" s="114" customFormat="1" ht="15.75" customHeight="1" x14ac:dyDescent="0.3">
      <c r="A71" s="127" t="s">
        <v>150</v>
      </c>
      <c r="B71" s="128">
        <v>3793654</v>
      </c>
      <c r="C71" s="129" t="s">
        <v>372</v>
      </c>
      <c r="D71" s="130">
        <v>28034</v>
      </c>
      <c r="E71" s="130">
        <v>19250</v>
      </c>
      <c r="F71" s="130">
        <v>35400</v>
      </c>
      <c r="G71" s="131">
        <f t="shared" si="1"/>
        <v>20</v>
      </c>
      <c r="H71" s="111" t="s">
        <v>183</v>
      </c>
      <c r="I71" s="110" t="s">
        <v>189</v>
      </c>
      <c r="J71" s="111" t="s">
        <v>330</v>
      </c>
      <c r="K71" s="111" t="s">
        <v>415</v>
      </c>
      <c r="L71" s="112"/>
      <c r="M71" s="113">
        <v>1</v>
      </c>
    </row>
    <row r="72" spans="1:13" s="114" customFormat="1" ht="15.75" customHeight="1" x14ac:dyDescent="0.3">
      <c r="A72" s="127" t="s">
        <v>150</v>
      </c>
      <c r="B72" s="128">
        <v>2551495</v>
      </c>
      <c r="C72" s="129" t="s">
        <v>351</v>
      </c>
      <c r="D72" s="130">
        <v>30651</v>
      </c>
      <c r="E72" s="130">
        <v>18605</v>
      </c>
      <c r="F72" s="130">
        <v>41104</v>
      </c>
      <c r="G72" s="131">
        <f t="shared" ref="G72:G84" si="2">IF(F72&gt;0,INT(YEARFRAC(F72,D72)),0)</f>
        <v>28</v>
      </c>
      <c r="H72" s="111" t="s">
        <v>183</v>
      </c>
      <c r="I72" s="110" t="s">
        <v>189</v>
      </c>
      <c r="J72" s="111" t="s">
        <v>330</v>
      </c>
      <c r="K72" s="111" t="s">
        <v>415</v>
      </c>
      <c r="L72" s="112"/>
      <c r="M72" s="113">
        <v>1</v>
      </c>
    </row>
    <row r="73" spans="1:13" s="114" customFormat="1" ht="15.75" customHeight="1" x14ac:dyDescent="0.3">
      <c r="A73" s="127" t="s">
        <v>150</v>
      </c>
      <c r="B73" s="128">
        <v>9212283</v>
      </c>
      <c r="C73" s="129" t="s">
        <v>406</v>
      </c>
      <c r="D73" s="130">
        <v>35704</v>
      </c>
      <c r="E73" s="130">
        <v>22481</v>
      </c>
      <c r="F73" s="130">
        <v>42944</v>
      </c>
      <c r="G73" s="131">
        <f t="shared" si="2"/>
        <v>19</v>
      </c>
      <c r="H73" s="111" t="s">
        <v>183</v>
      </c>
      <c r="I73" s="110" t="s">
        <v>189</v>
      </c>
      <c r="J73" s="111" t="s">
        <v>149</v>
      </c>
      <c r="K73" s="111" t="s">
        <v>415</v>
      </c>
      <c r="L73" s="112"/>
      <c r="M73" s="113">
        <v>1</v>
      </c>
    </row>
    <row r="74" spans="1:13" s="114" customFormat="1" ht="15.75" customHeight="1" x14ac:dyDescent="0.3">
      <c r="A74" s="127" t="s">
        <v>150</v>
      </c>
      <c r="B74" s="128">
        <v>3999518</v>
      </c>
      <c r="C74" s="129" t="s">
        <v>375</v>
      </c>
      <c r="D74" s="130">
        <v>35704</v>
      </c>
      <c r="E74" s="130">
        <v>19703</v>
      </c>
      <c r="F74" s="130">
        <v>40360</v>
      </c>
      <c r="G74" s="131">
        <f t="shared" si="2"/>
        <v>12</v>
      </c>
      <c r="H74" s="111" t="s">
        <v>186</v>
      </c>
      <c r="I74" s="110" t="s">
        <v>189</v>
      </c>
      <c r="J74" s="111" t="s">
        <v>331</v>
      </c>
      <c r="K74" s="111" t="s">
        <v>415</v>
      </c>
      <c r="L74" s="112"/>
      <c r="M74" s="113">
        <v>1</v>
      </c>
    </row>
    <row r="75" spans="1:13" s="114" customFormat="1" ht="15.75" customHeight="1" x14ac:dyDescent="0.3">
      <c r="A75" s="127" t="s">
        <v>150</v>
      </c>
      <c r="B75" s="128">
        <v>5738198</v>
      </c>
      <c r="C75" s="129" t="s">
        <v>392</v>
      </c>
      <c r="D75" s="130">
        <v>31656</v>
      </c>
      <c r="E75" s="130">
        <v>16775</v>
      </c>
      <c r="F75" s="130">
        <v>35034</v>
      </c>
      <c r="G75" s="131">
        <f t="shared" si="2"/>
        <v>9</v>
      </c>
      <c r="H75" s="111" t="s">
        <v>183</v>
      </c>
      <c r="I75" s="110" t="s">
        <v>335</v>
      </c>
      <c r="J75" s="111" t="s">
        <v>331</v>
      </c>
      <c r="K75" s="111" t="s">
        <v>416</v>
      </c>
      <c r="L75" s="112">
        <v>8</v>
      </c>
      <c r="M75" s="113">
        <v>0.36</v>
      </c>
    </row>
    <row r="76" spans="1:13" s="114" customFormat="1" ht="15.75" customHeight="1" x14ac:dyDescent="0.3">
      <c r="A76" s="127" t="s">
        <v>150</v>
      </c>
      <c r="B76" s="128">
        <v>9468119</v>
      </c>
      <c r="C76" s="129" t="s">
        <v>412</v>
      </c>
      <c r="D76" s="130">
        <v>36256</v>
      </c>
      <c r="E76" s="130">
        <v>26117</v>
      </c>
      <c r="F76" s="130">
        <v>43279</v>
      </c>
      <c r="G76" s="131">
        <f t="shared" si="2"/>
        <v>19</v>
      </c>
      <c r="H76" s="111" t="s">
        <v>186</v>
      </c>
      <c r="I76" s="110" t="s">
        <v>335</v>
      </c>
      <c r="J76" s="111" t="s">
        <v>190</v>
      </c>
      <c r="K76" s="111" t="s">
        <v>414</v>
      </c>
      <c r="L76" s="112"/>
      <c r="M76" s="113">
        <v>0.7</v>
      </c>
    </row>
    <row r="77" spans="1:13" s="114" customFormat="1" ht="15.75" customHeight="1" x14ac:dyDescent="0.3">
      <c r="A77" s="127" t="s">
        <v>150</v>
      </c>
      <c r="B77" s="128">
        <v>4436186</v>
      </c>
      <c r="C77" s="129" t="s">
        <v>378</v>
      </c>
      <c r="D77" s="130">
        <v>30240</v>
      </c>
      <c r="E77" s="130">
        <v>20365</v>
      </c>
      <c r="F77" s="130">
        <v>37803</v>
      </c>
      <c r="G77" s="131">
        <f t="shared" si="2"/>
        <v>20</v>
      </c>
      <c r="H77" s="111" t="s">
        <v>183</v>
      </c>
      <c r="I77" s="110" t="s">
        <v>189</v>
      </c>
      <c r="J77" s="111" t="s">
        <v>149</v>
      </c>
      <c r="K77" s="111" t="s">
        <v>415</v>
      </c>
      <c r="L77" s="112"/>
      <c r="M77" s="113">
        <v>1</v>
      </c>
    </row>
    <row r="78" spans="1:13" s="114" customFormat="1" ht="15.75" customHeight="1" x14ac:dyDescent="0.3">
      <c r="A78" s="127" t="s">
        <v>150</v>
      </c>
      <c r="B78" s="128">
        <v>5034614</v>
      </c>
      <c r="C78" s="129" t="s">
        <v>388</v>
      </c>
      <c r="D78" s="130">
        <v>36069</v>
      </c>
      <c r="E78" s="130">
        <v>21683</v>
      </c>
      <c r="F78" s="130">
        <v>40513</v>
      </c>
      <c r="G78" s="131">
        <f t="shared" si="2"/>
        <v>12</v>
      </c>
      <c r="H78" s="111" t="s">
        <v>183</v>
      </c>
      <c r="I78" s="110" t="s">
        <v>189</v>
      </c>
      <c r="J78" s="111" t="s">
        <v>331</v>
      </c>
      <c r="K78" s="111" t="s">
        <v>414</v>
      </c>
      <c r="L78" s="112"/>
      <c r="M78" s="113">
        <v>1</v>
      </c>
    </row>
    <row r="79" spans="1:13" s="114" customFormat="1" ht="15.75" customHeight="1" x14ac:dyDescent="0.3">
      <c r="A79" s="127" t="s">
        <v>150</v>
      </c>
      <c r="B79" s="128">
        <v>5738665</v>
      </c>
      <c r="C79" s="129" t="s">
        <v>393</v>
      </c>
      <c r="D79" s="130">
        <v>34593</v>
      </c>
      <c r="E79" s="130">
        <v>21943</v>
      </c>
      <c r="F79" s="130">
        <v>40908</v>
      </c>
      <c r="G79" s="131">
        <f t="shared" si="2"/>
        <v>17</v>
      </c>
      <c r="H79" s="111" t="s">
        <v>183</v>
      </c>
      <c r="I79" s="110" t="s">
        <v>189</v>
      </c>
      <c r="J79" s="111" t="s">
        <v>330</v>
      </c>
      <c r="K79" s="111" t="s">
        <v>415</v>
      </c>
      <c r="L79" s="112"/>
      <c r="M79" s="113">
        <v>1</v>
      </c>
    </row>
    <row r="80" spans="1:13" s="114" customFormat="1" ht="15.75" customHeight="1" x14ac:dyDescent="0.3">
      <c r="A80" s="127" t="s">
        <v>150</v>
      </c>
      <c r="B80" s="128">
        <v>9467000</v>
      </c>
      <c r="C80" s="129" t="s">
        <v>411</v>
      </c>
      <c r="D80" s="130">
        <v>35582</v>
      </c>
      <c r="E80" s="130">
        <v>25374</v>
      </c>
      <c r="F80" s="130">
        <v>44681</v>
      </c>
      <c r="G80" s="131">
        <f t="shared" si="2"/>
        <v>24</v>
      </c>
      <c r="H80" s="111" t="s">
        <v>186</v>
      </c>
      <c r="I80" s="110" t="s">
        <v>189</v>
      </c>
      <c r="J80" s="111" t="s">
        <v>149</v>
      </c>
      <c r="K80" s="111" t="s">
        <v>415</v>
      </c>
      <c r="L80" s="112"/>
      <c r="M80" s="113">
        <v>1</v>
      </c>
    </row>
    <row r="81" spans="1:13" s="114" customFormat="1" ht="15.75" customHeight="1" x14ac:dyDescent="0.3">
      <c r="A81" s="127" t="s">
        <v>150</v>
      </c>
      <c r="B81" s="128">
        <v>5151115</v>
      </c>
      <c r="C81" s="129" t="s">
        <v>389</v>
      </c>
      <c r="D81" s="130">
        <v>34593</v>
      </c>
      <c r="E81" s="130">
        <v>21145</v>
      </c>
      <c r="F81" s="130">
        <v>43061</v>
      </c>
      <c r="G81" s="131">
        <f t="shared" si="2"/>
        <v>23</v>
      </c>
      <c r="H81" s="111" t="s">
        <v>183</v>
      </c>
      <c r="I81" s="110" t="s">
        <v>189</v>
      </c>
      <c r="J81" s="111" t="s">
        <v>149</v>
      </c>
      <c r="K81" s="111" t="s">
        <v>415</v>
      </c>
      <c r="L81" s="112"/>
      <c r="M81" s="113">
        <v>1</v>
      </c>
    </row>
    <row r="82" spans="1:13" s="114" customFormat="1" ht="15.75" customHeight="1" x14ac:dyDescent="0.3">
      <c r="A82" s="127" t="s">
        <v>150</v>
      </c>
      <c r="B82" s="128">
        <v>10239195</v>
      </c>
      <c r="C82" s="129" t="s">
        <v>337</v>
      </c>
      <c r="D82" s="130">
        <v>38443</v>
      </c>
      <c r="E82" s="130">
        <v>26188</v>
      </c>
      <c r="F82" s="130">
        <v>44256</v>
      </c>
      <c r="G82" s="131">
        <f t="shared" si="2"/>
        <v>15</v>
      </c>
      <c r="H82" s="111" t="s">
        <v>183</v>
      </c>
      <c r="I82" s="110" t="s">
        <v>189</v>
      </c>
      <c r="J82" s="111" t="s">
        <v>330</v>
      </c>
      <c r="K82" s="111" t="s">
        <v>414</v>
      </c>
      <c r="L82" s="112"/>
      <c r="M82" s="113">
        <v>1</v>
      </c>
    </row>
    <row r="83" spans="1:13" s="114" customFormat="1" ht="15.75" customHeight="1" x14ac:dyDescent="0.3">
      <c r="A83" s="127" t="s">
        <v>150</v>
      </c>
      <c r="B83" s="128">
        <v>5033484</v>
      </c>
      <c r="C83" s="129" t="s">
        <v>387</v>
      </c>
      <c r="D83" s="130">
        <v>35704</v>
      </c>
      <c r="E83" s="130">
        <v>21854</v>
      </c>
      <c r="F83" s="130">
        <v>43192</v>
      </c>
      <c r="G83" s="131">
        <f t="shared" si="2"/>
        <v>20</v>
      </c>
      <c r="H83" s="111" t="s">
        <v>186</v>
      </c>
      <c r="I83" s="110" t="s">
        <v>189</v>
      </c>
      <c r="J83" s="111" t="s">
        <v>149</v>
      </c>
      <c r="K83" s="111" t="s">
        <v>415</v>
      </c>
      <c r="L83" s="112"/>
      <c r="M83" s="113">
        <v>1</v>
      </c>
    </row>
    <row r="84" spans="1:13" s="114" customFormat="1" ht="15.75" customHeight="1" x14ac:dyDescent="0.3">
      <c r="A84" s="127" t="s">
        <v>150</v>
      </c>
      <c r="B84" s="128">
        <v>3077141</v>
      </c>
      <c r="C84" s="129" t="s">
        <v>362</v>
      </c>
      <c r="D84" s="130">
        <v>32249</v>
      </c>
      <c r="E84" s="130">
        <v>16249</v>
      </c>
      <c r="F84" s="130">
        <v>37956</v>
      </c>
      <c r="G84" s="131">
        <f t="shared" si="2"/>
        <v>15</v>
      </c>
      <c r="H84" s="111" t="s">
        <v>183</v>
      </c>
      <c r="I84" s="110" t="s">
        <v>189</v>
      </c>
      <c r="J84" s="111" t="s">
        <v>413</v>
      </c>
      <c r="K84" s="111" t="s">
        <v>415</v>
      </c>
      <c r="L84" s="112"/>
      <c r="M84" s="113">
        <v>1</v>
      </c>
    </row>
    <row r="85" spans="1:13" ht="28.5" customHeight="1" thickBot="1" x14ac:dyDescent="0.65">
      <c r="A85" s="91"/>
      <c r="B85" s="91" t="s">
        <v>169</v>
      </c>
      <c r="C85" s="94">
        <f>COUNTIF(B8:B84,"&gt;0")</f>
        <v>77</v>
      </c>
      <c r="D85" s="93"/>
      <c r="E85" s="93"/>
      <c r="F85" s="95"/>
      <c r="G85" s="95"/>
      <c r="H85" s="95"/>
      <c r="I85" s="95"/>
      <c r="J85" s="95"/>
      <c r="K85" s="95"/>
      <c r="L85" s="95"/>
      <c r="M85" s="95"/>
    </row>
  </sheetData>
  <autoFilter ref="A7:FZ85" xr:uid="{00000000-0009-0000-0000-00000A000000}"/>
  <sortState ref="B8:M84">
    <sortCondition ref="C8:C84"/>
  </sortState>
  <mergeCells count="4">
    <mergeCell ref="A5:H5"/>
    <mergeCell ref="I5:M5"/>
    <mergeCell ref="A3:J3"/>
    <mergeCell ref="C2:D2"/>
  </mergeCells>
  <dataValidations count="2">
    <dataValidation operator="equal" allowBlank="1" showInputMessage="1" showErrorMessage="1" promptTitle="Registro obligatorio" prompt="Dato indispensable para el cálculo del Bono Fin de Año" sqref="M85 J1:L1048576" xr:uid="{00000000-0002-0000-0A00-000000000000}"/>
    <dataValidation operator="equal" allowBlank="1" showInputMessage="1" showErrorMessage="1" promptTitle="Registro obligatorio" prompt="Dato indispensable para el cálculo del Bono Fin de Año" sqref="E8:E84 I8:I84 B8:B84" xr:uid="{00000000-0002-0000-0A00-000001000000}">
      <formula1>0</formula1>
      <formula2>0</formula2>
    </dataValidation>
  </dataValidations>
  <printOptions horizontalCentered="1" verticalCentered="1"/>
  <pageMargins left="0" right="0" top="0" bottom="0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5737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16</vt:i4>
      </vt:variant>
    </vt:vector>
  </HeadingPairs>
  <TitlesOfParts>
    <vt:vector size="23" baseType="lpstr">
      <vt:lpstr>LISTADO_IEU_POR_CODIGO</vt:lpstr>
      <vt:lpstr>RESUMEN</vt:lpstr>
      <vt:lpstr>RESUMEN_PRESUPUESTARIO</vt:lpstr>
      <vt:lpstr>RESUMEN_GENERAL</vt:lpstr>
      <vt:lpstr>DOC_FIJOS</vt:lpstr>
      <vt:lpstr>DOC_CONTRATADOS</vt:lpstr>
      <vt:lpstr>DOC_JUBILADOS</vt:lpstr>
      <vt:lpstr>DOC_CONTRATADOS!_FilterDatabase_0</vt:lpstr>
      <vt:lpstr>DOC_FIJOS!_FilterDatabase_0</vt:lpstr>
      <vt:lpstr>DOC_JUBILADOS!_FilterDatabase_0</vt:lpstr>
      <vt:lpstr>DOC_CONTRATADOS!_FilterDatabase_0_0</vt:lpstr>
      <vt:lpstr>DOC_FIJOS!_FilterDatabase_0_0</vt:lpstr>
      <vt:lpstr>DOC_JUBILADOS!_FilterDatabase_0_0</vt:lpstr>
      <vt:lpstr>DOC_CONTRATADOS!_FilterDatabase_0_0_0</vt:lpstr>
      <vt:lpstr>DOC_FIJOS!_FilterDatabase_0_0_0</vt:lpstr>
      <vt:lpstr>DOC_JUBILADOS!_FilterDatabase_0_0_0</vt:lpstr>
      <vt:lpstr>DOC_CONTRATADOS!_FilterDatabase_0_0_0_0</vt:lpstr>
      <vt:lpstr>DOC_FIJOS!_FilterDatabase_0_0_0_0</vt:lpstr>
      <vt:lpstr>DOC_JUBILADOS!_FilterDatabase_0_0_0_0</vt:lpstr>
      <vt:lpstr>DOC_CONTRATADOS!_FilterDatabase_0_0_0_0_0</vt:lpstr>
      <vt:lpstr>DOC_FIJOS!_FilterDatabase_0_0_0_0_0</vt:lpstr>
      <vt:lpstr>DOC_JUBILADOS!_FilterDatabase_0_0_0_0_0</vt:lpstr>
      <vt:lpstr>CODIGO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Talento Humano06</dc:creator>
  <cp:lastModifiedBy>lucas.a carrizales ruiz</cp:lastModifiedBy>
  <cp:revision>21</cp:revision>
  <cp:lastPrinted>2015-10-30T21:26:15Z</cp:lastPrinted>
  <dcterms:created xsi:type="dcterms:W3CDTF">2015-10-22T15:14:49Z</dcterms:created>
  <dcterms:modified xsi:type="dcterms:W3CDTF">2025-07-28T18:28:27Z</dcterms:modified>
  <dc:language>es-VE</dc:language>
</cp:coreProperties>
</file>