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NRYC\COMISION ELECTORAL\DATA DOCENTES ELECCIONES AL CO-GOBIERNO\"/>
    </mc:Choice>
  </mc:AlternateContent>
  <xr:revisionPtr revIDLastSave="0" documentId="13_ncr:1_{B6C88967-4CF3-404A-B402-D6A4CB830233}" xr6:coauthVersionLast="37" xr6:coauthVersionMax="37" xr10:uidLastSave="{00000000-0000-0000-0000-000000000000}"/>
  <bookViews>
    <workbookView xWindow="-120" yWindow="-120" windowWidth="21840" windowHeight="13140" tabRatio="760" firstSheet="1" activeTab="1" xr2:uid="{00000000-000D-0000-FFFF-FFFF00000000}"/>
  </bookViews>
  <sheets>
    <sheet name="LISTADO_IEU_POR_CODIGO" sheetId="2" state="hidden" r:id="rId1"/>
    <sheet name="RESUMEN" sheetId="3" r:id="rId2"/>
    <sheet name="RESUMEN_PRESUPUESTARIO" sheetId="4" state="hidden" r:id="rId3"/>
    <sheet name="RESUMEN_GENERAL" sheetId="5" state="hidden" r:id="rId4"/>
    <sheet name="DOC_FIJOS" sheetId="7" r:id="rId5"/>
    <sheet name="DOC_CONTRATADOS" sheetId="8" r:id="rId6"/>
    <sheet name="DOC_JUBILADOS" sheetId="13" r:id="rId7"/>
  </sheets>
  <definedNames>
    <definedName name="_xlnm._FilterDatabase" localSheetId="5">DOC_CONTRATADOS!$A$7:$IA$677</definedName>
    <definedName name="_xlnm._FilterDatabase" localSheetId="4">DOC_FIJOS!$A$7:$FK$123</definedName>
    <definedName name="_xlnm._FilterDatabase" localSheetId="6">DOC_JUBILADOS!$A$7:$FZ$174</definedName>
    <definedName name="_FilterDatabase_0" localSheetId="5">DOC_CONTRATADOS!$A$7:$IA$677</definedName>
    <definedName name="_FilterDatabase_0" localSheetId="4">DOC_FIJOS!$A$7:$FK$123</definedName>
    <definedName name="_FilterDatabase_0" localSheetId="6">DOC_JUBILADOS!$A$7:$FZ$174</definedName>
    <definedName name="_FilterDatabase_0_0" localSheetId="5">DOC_CONTRATADOS!$A$7:$IA$677</definedName>
    <definedName name="_FilterDatabase_0_0" localSheetId="4">DOC_FIJOS!$A$7:$FK$123</definedName>
    <definedName name="_FilterDatabase_0_0" localSheetId="6">DOC_JUBILADOS!$A$7:$FZ$174</definedName>
    <definedName name="_FilterDatabase_0_0_0" localSheetId="5">DOC_CONTRATADOS!$A$7:$IA$677</definedName>
    <definedName name="_FilterDatabase_0_0_0" localSheetId="4">DOC_FIJOS!$A$7:$FK$123</definedName>
    <definedName name="_FilterDatabase_0_0_0" localSheetId="6">DOC_JUBILADOS!$A$7:$FZ$174</definedName>
    <definedName name="_FilterDatabase_0_0_0_0" localSheetId="5">DOC_CONTRATADOS!$A$7:$IA$677</definedName>
    <definedName name="_FilterDatabase_0_0_0_0" localSheetId="4">DOC_FIJOS!$A$7:$FK$123</definedName>
    <definedName name="_FilterDatabase_0_0_0_0" localSheetId="6">DOC_JUBILADOS!$A$7:$FZ$174</definedName>
    <definedName name="_FilterDatabase_0_0_0_0_0" localSheetId="5">DOC_CONTRATADOS!$A$7:$IA$677</definedName>
    <definedName name="_FilterDatabase_0_0_0_0_0" localSheetId="4">DOC_FIJOS!$A$7:$FK$123</definedName>
    <definedName name="_FilterDatabase_0_0_0_0_0" localSheetId="6">DOC_JUBILADOS!$A$7:$FZ$174</definedName>
    <definedName name="CODIGO">LISTADO_IEU_POR_CODIGO!$A$5:$A$60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01" i="8" l="1"/>
  <c r="C123" i="7" l="1"/>
  <c r="C174" i="13"/>
  <c r="G167" i="13"/>
  <c r="G168" i="13"/>
  <c r="G169" i="13"/>
  <c r="G170" i="13"/>
  <c r="G171" i="13"/>
  <c r="G172" i="13"/>
  <c r="G173" i="13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I26" i="7" s="1"/>
  <c r="H27" i="7"/>
  <c r="I27" i="7" s="1"/>
  <c r="H28" i="7"/>
  <c r="I28" i="7" s="1"/>
  <c r="H29" i="7"/>
  <c r="I29" i="7" s="1"/>
  <c r="H30" i="7"/>
  <c r="I30" i="7" s="1"/>
  <c r="H31" i="7"/>
  <c r="I31" i="7" s="1"/>
  <c r="H32" i="7"/>
  <c r="I32" i="7" s="1"/>
  <c r="H33" i="7"/>
  <c r="I33" i="7" s="1"/>
  <c r="H34" i="7"/>
  <c r="I34" i="7" s="1"/>
  <c r="H35" i="7"/>
  <c r="I35" i="7" s="1"/>
  <c r="H36" i="7"/>
  <c r="I36" i="7" s="1"/>
  <c r="H37" i="7"/>
  <c r="I37" i="7" s="1"/>
  <c r="H38" i="7"/>
  <c r="I38" i="7" s="1"/>
  <c r="H39" i="7"/>
  <c r="I39" i="7" s="1"/>
  <c r="H40" i="7"/>
  <c r="I40" i="7" s="1"/>
  <c r="H41" i="7"/>
  <c r="I41" i="7" s="1"/>
  <c r="H42" i="7"/>
  <c r="I42" i="7" s="1"/>
  <c r="H43" i="7"/>
  <c r="I43" i="7" s="1"/>
  <c r="H44" i="7"/>
  <c r="I44" i="7" s="1"/>
  <c r="H45" i="7"/>
  <c r="I45" i="7" s="1"/>
  <c r="H46" i="7"/>
  <c r="I46" i="7" s="1"/>
  <c r="H47" i="7"/>
  <c r="I47" i="7" s="1"/>
  <c r="H48" i="7"/>
  <c r="I48" i="7" s="1"/>
  <c r="H49" i="7"/>
  <c r="I49" i="7" s="1"/>
  <c r="H50" i="7"/>
  <c r="I50" i="7" s="1"/>
  <c r="H51" i="7"/>
  <c r="I51" i="7" s="1"/>
  <c r="H52" i="7"/>
  <c r="I52" i="7" s="1"/>
  <c r="H53" i="7"/>
  <c r="I53" i="7" s="1"/>
  <c r="H54" i="7"/>
  <c r="I54" i="7" s="1"/>
  <c r="H55" i="7"/>
  <c r="I55" i="7" s="1"/>
  <c r="H56" i="7"/>
  <c r="I56" i="7" s="1"/>
  <c r="H57" i="7"/>
  <c r="I57" i="7" s="1"/>
  <c r="H58" i="7"/>
  <c r="I58" i="7" s="1"/>
  <c r="H59" i="7"/>
  <c r="I59" i="7" s="1"/>
  <c r="H60" i="7"/>
  <c r="I60" i="7" s="1"/>
  <c r="H61" i="7"/>
  <c r="I61" i="7" s="1"/>
  <c r="H62" i="7"/>
  <c r="I62" i="7" s="1"/>
  <c r="H63" i="7"/>
  <c r="I63" i="7" s="1"/>
  <c r="H64" i="7"/>
  <c r="I64" i="7" s="1"/>
  <c r="H65" i="7"/>
  <c r="I65" i="7" s="1"/>
  <c r="H66" i="7"/>
  <c r="I66" i="7" s="1"/>
  <c r="H67" i="7"/>
  <c r="I67" i="7" s="1"/>
  <c r="H68" i="7"/>
  <c r="I68" i="7" s="1"/>
  <c r="H69" i="7"/>
  <c r="I69" i="7" s="1"/>
  <c r="H70" i="7"/>
  <c r="I70" i="7" s="1"/>
  <c r="H71" i="7"/>
  <c r="I71" i="7" s="1"/>
  <c r="G8" i="13" l="1"/>
  <c r="H8" i="8"/>
  <c r="I8" i="8" s="1"/>
  <c r="H72" i="7"/>
  <c r="I72" i="7" s="1"/>
  <c r="H73" i="7"/>
  <c r="I73" i="7" s="1"/>
  <c r="H74" i="7"/>
  <c r="I74" i="7" s="1"/>
  <c r="H75" i="7"/>
  <c r="I75" i="7" s="1"/>
  <c r="H76" i="7"/>
  <c r="I76" i="7" s="1"/>
  <c r="H77" i="7"/>
  <c r="I77" i="7" s="1"/>
  <c r="H78" i="7"/>
  <c r="I78" i="7" s="1"/>
  <c r="H79" i="7"/>
  <c r="I79" i="7" s="1"/>
  <c r="H80" i="7"/>
  <c r="I80" i="7" s="1"/>
  <c r="H81" i="7"/>
  <c r="I81" i="7" s="1"/>
  <c r="H82" i="7"/>
  <c r="I82" i="7" s="1"/>
  <c r="H83" i="7"/>
  <c r="I83" i="7" s="1"/>
  <c r="H84" i="7"/>
  <c r="I84" i="7" s="1"/>
  <c r="H85" i="7"/>
  <c r="I85" i="7" s="1"/>
  <c r="H86" i="7"/>
  <c r="I86" i="7" s="1"/>
  <c r="H87" i="7"/>
  <c r="I87" i="7" s="1"/>
  <c r="H88" i="7"/>
  <c r="I88" i="7" s="1"/>
  <c r="H89" i="7"/>
  <c r="I89" i="7" s="1"/>
  <c r="H90" i="7"/>
  <c r="I90" i="7" s="1"/>
  <c r="H91" i="7"/>
  <c r="I91" i="7" s="1"/>
  <c r="H92" i="7"/>
  <c r="I92" i="7" s="1"/>
  <c r="H93" i="7"/>
  <c r="I93" i="7" s="1"/>
  <c r="H94" i="7"/>
  <c r="I94" i="7" s="1"/>
  <c r="H95" i="7"/>
  <c r="I95" i="7" s="1"/>
  <c r="H96" i="7"/>
  <c r="I96" i="7" s="1"/>
  <c r="H97" i="7"/>
  <c r="I97" i="7" s="1"/>
  <c r="H98" i="7"/>
  <c r="I98" i="7" s="1"/>
  <c r="H99" i="7"/>
  <c r="I99" i="7" s="1"/>
  <c r="H100" i="7"/>
  <c r="I100" i="7" s="1"/>
  <c r="H101" i="7"/>
  <c r="I101" i="7" s="1"/>
  <c r="H102" i="7"/>
  <c r="I102" i="7" s="1"/>
  <c r="H103" i="7"/>
  <c r="I103" i="7" s="1"/>
  <c r="H104" i="7"/>
  <c r="I104" i="7" s="1"/>
  <c r="H105" i="7"/>
  <c r="I105" i="7" s="1"/>
  <c r="H106" i="7"/>
  <c r="I106" i="7" s="1"/>
  <c r="H107" i="7"/>
  <c r="I107" i="7" s="1"/>
  <c r="H108" i="7"/>
  <c r="I108" i="7" s="1"/>
  <c r="H109" i="7"/>
  <c r="I109" i="7" s="1"/>
  <c r="H110" i="7"/>
  <c r="I110" i="7" s="1"/>
  <c r="H111" i="7"/>
  <c r="I111" i="7" s="1"/>
  <c r="H112" i="7"/>
  <c r="I112" i="7" s="1"/>
  <c r="H113" i="7"/>
  <c r="I113" i="7" s="1"/>
  <c r="H114" i="7"/>
  <c r="I114" i="7" s="1"/>
  <c r="H115" i="7"/>
  <c r="I115" i="7" s="1"/>
  <c r="H116" i="7"/>
  <c r="I116" i="7" s="1"/>
  <c r="H117" i="7"/>
  <c r="I117" i="7" s="1"/>
  <c r="H118" i="7"/>
  <c r="I118" i="7" s="1"/>
  <c r="H119" i="7"/>
  <c r="I119" i="7" s="1"/>
  <c r="H120" i="7"/>
  <c r="I120" i="7" s="1"/>
  <c r="H121" i="7"/>
  <c r="I121" i="7" s="1"/>
  <c r="H122" i="7"/>
  <c r="I122" i="7" s="1"/>
  <c r="C7" i="3"/>
  <c r="I200" i="8"/>
  <c r="H200" i="8"/>
  <c r="A200" i="8"/>
  <c r="I199" i="8"/>
  <c r="H199" i="8"/>
  <c r="A199" i="8"/>
  <c r="I198" i="8"/>
  <c r="H198" i="8"/>
  <c r="A198" i="8"/>
  <c r="I197" i="8"/>
  <c r="H197" i="8"/>
  <c r="A197" i="8"/>
  <c r="I196" i="8"/>
  <c r="H196" i="8"/>
  <c r="A196" i="8"/>
  <c r="I195" i="8"/>
  <c r="H195" i="8"/>
  <c r="A195" i="8"/>
  <c r="I194" i="8"/>
  <c r="H194" i="8"/>
  <c r="A194" i="8"/>
  <c r="I193" i="8"/>
  <c r="H193" i="8"/>
  <c r="A193" i="8"/>
  <c r="I192" i="8"/>
  <c r="H192" i="8"/>
  <c r="A192" i="8"/>
  <c r="I191" i="8"/>
  <c r="H191" i="8"/>
  <c r="A191" i="8"/>
  <c r="I190" i="8"/>
  <c r="H190" i="8"/>
  <c r="A190" i="8"/>
  <c r="I189" i="8"/>
  <c r="H189" i="8"/>
  <c r="A189" i="8"/>
  <c r="I188" i="8"/>
  <c r="H188" i="8"/>
  <c r="A188" i="8"/>
  <c r="I187" i="8"/>
  <c r="H187" i="8"/>
  <c r="A187" i="8"/>
  <c r="I186" i="8"/>
  <c r="H186" i="8"/>
  <c r="A186" i="8"/>
  <c r="I185" i="8"/>
  <c r="H185" i="8"/>
  <c r="A185" i="8"/>
  <c r="I184" i="8"/>
  <c r="H184" i="8"/>
  <c r="A184" i="8"/>
  <c r="I183" i="8"/>
  <c r="H183" i="8"/>
  <c r="A183" i="8"/>
  <c r="I182" i="8"/>
  <c r="H182" i="8"/>
  <c r="A182" i="8"/>
  <c r="I181" i="8"/>
  <c r="H181" i="8"/>
  <c r="A181" i="8"/>
  <c r="I180" i="8"/>
  <c r="H180" i="8"/>
  <c r="A180" i="8"/>
  <c r="I179" i="8"/>
  <c r="H179" i="8"/>
  <c r="A179" i="8"/>
  <c r="I178" i="8"/>
  <c r="H178" i="8"/>
  <c r="A178" i="8"/>
  <c r="I177" i="8"/>
  <c r="H177" i="8"/>
  <c r="A177" i="8"/>
  <c r="I176" i="8"/>
  <c r="H176" i="8"/>
  <c r="A176" i="8"/>
  <c r="I175" i="8"/>
  <c r="H175" i="8"/>
  <c r="A175" i="8"/>
  <c r="I174" i="8"/>
  <c r="H174" i="8"/>
  <c r="A174" i="8"/>
  <c r="I173" i="8"/>
  <c r="H173" i="8"/>
  <c r="A173" i="8"/>
  <c r="I172" i="8"/>
  <c r="H172" i="8"/>
  <c r="A172" i="8"/>
  <c r="I171" i="8"/>
  <c r="H171" i="8"/>
  <c r="A171" i="8"/>
  <c r="I170" i="8"/>
  <c r="H170" i="8"/>
  <c r="A170" i="8"/>
  <c r="I169" i="8"/>
  <c r="H169" i="8"/>
  <c r="A169" i="8"/>
  <c r="I168" i="8"/>
  <c r="H168" i="8"/>
  <c r="A168" i="8"/>
  <c r="I167" i="8"/>
  <c r="H167" i="8"/>
  <c r="A167" i="8"/>
  <c r="I166" i="8"/>
  <c r="H166" i="8"/>
  <c r="A166" i="8"/>
  <c r="I165" i="8"/>
  <c r="H165" i="8"/>
  <c r="A165" i="8"/>
  <c r="I164" i="8"/>
  <c r="H164" i="8"/>
  <c r="A164" i="8"/>
  <c r="I163" i="8"/>
  <c r="H163" i="8"/>
  <c r="A163" i="8"/>
  <c r="I162" i="8"/>
  <c r="H162" i="8"/>
  <c r="A162" i="8"/>
  <c r="I161" i="8"/>
  <c r="H161" i="8"/>
  <c r="A161" i="8"/>
  <c r="I160" i="8"/>
  <c r="H160" i="8"/>
  <c r="A160" i="8"/>
  <c r="I159" i="8"/>
  <c r="H159" i="8"/>
  <c r="A159" i="8"/>
  <c r="I158" i="8"/>
  <c r="H158" i="8"/>
  <c r="A158" i="8"/>
  <c r="I157" i="8"/>
  <c r="H157" i="8"/>
  <c r="A157" i="8"/>
  <c r="I156" i="8"/>
  <c r="H156" i="8"/>
  <c r="A156" i="8"/>
  <c r="I155" i="8"/>
  <c r="H155" i="8"/>
  <c r="A155" i="8"/>
  <c r="I154" i="8"/>
  <c r="H154" i="8"/>
  <c r="A154" i="8"/>
  <c r="I153" i="8"/>
  <c r="H153" i="8"/>
  <c r="A153" i="8"/>
  <c r="I152" i="8"/>
  <c r="H152" i="8"/>
  <c r="A152" i="8"/>
  <c r="I151" i="8"/>
  <c r="H151" i="8"/>
  <c r="A151" i="8"/>
  <c r="I150" i="8"/>
  <c r="H150" i="8"/>
  <c r="A150" i="8"/>
  <c r="I149" i="8"/>
  <c r="H149" i="8"/>
  <c r="A149" i="8"/>
  <c r="I148" i="8"/>
  <c r="H148" i="8"/>
  <c r="A148" i="8"/>
  <c r="I147" i="8"/>
  <c r="H147" i="8"/>
  <c r="A147" i="8"/>
  <c r="I146" i="8"/>
  <c r="H146" i="8"/>
  <c r="A146" i="8"/>
  <c r="I145" i="8"/>
  <c r="H145" i="8"/>
  <c r="A145" i="8"/>
  <c r="I144" i="8"/>
  <c r="H144" i="8"/>
  <c r="A144" i="8"/>
  <c r="I143" i="8"/>
  <c r="H143" i="8"/>
  <c r="A143" i="8"/>
  <c r="I142" i="8"/>
  <c r="H142" i="8"/>
  <c r="A142" i="8"/>
  <c r="I141" i="8"/>
  <c r="H141" i="8"/>
  <c r="A141" i="8"/>
  <c r="I140" i="8"/>
  <c r="H140" i="8"/>
  <c r="A140" i="8"/>
  <c r="I139" i="8"/>
  <c r="H139" i="8"/>
  <c r="A139" i="8"/>
  <c r="I138" i="8"/>
  <c r="H138" i="8"/>
  <c r="A138" i="8"/>
  <c r="I137" i="8"/>
  <c r="H137" i="8"/>
  <c r="A137" i="8"/>
  <c r="I136" i="8"/>
  <c r="H136" i="8"/>
  <c r="A136" i="8"/>
  <c r="I135" i="8"/>
  <c r="H135" i="8"/>
  <c r="A135" i="8"/>
  <c r="I134" i="8"/>
  <c r="H134" i="8"/>
  <c r="A134" i="8"/>
  <c r="I133" i="8"/>
  <c r="H133" i="8"/>
  <c r="A133" i="8"/>
  <c r="I132" i="8"/>
  <c r="H132" i="8"/>
  <c r="A132" i="8"/>
  <c r="I131" i="8"/>
  <c r="H131" i="8"/>
  <c r="A131" i="8"/>
  <c r="I130" i="8"/>
  <c r="H130" i="8"/>
  <c r="A130" i="8"/>
  <c r="I129" i="8"/>
  <c r="H129" i="8"/>
  <c r="A129" i="8"/>
  <c r="I128" i="8"/>
  <c r="H128" i="8"/>
  <c r="A128" i="8"/>
  <c r="I127" i="8"/>
  <c r="H127" i="8"/>
  <c r="A127" i="8"/>
  <c r="I126" i="8"/>
  <c r="H126" i="8"/>
  <c r="A126" i="8"/>
  <c r="I125" i="8"/>
  <c r="H125" i="8"/>
  <c r="A125" i="8"/>
  <c r="I124" i="8"/>
  <c r="H124" i="8"/>
  <c r="A124" i="8"/>
  <c r="I123" i="8"/>
  <c r="H123" i="8"/>
  <c r="A123" i="8"/>
  <c r="I122" i="8"/>
  <c r="H122" i="8"/>
  <c r="A122" i="8"/>
  <c r="I121" i="8"/>
  <c r="H121" i="8"/>
  <c r="A121" i="8"/>
  <c r="I120" i="8"/>
  <c r="H120" i="8"/>
  <c r="A120" i="8"/>
  <c r="I119" i="8"/>
  <c r="H119" i="8"/>
  <c r="A119" i="8"/>
  <c r="I118" i="8"/>
  <c r="H118" i="8"/>
  <c r="A118" i="8"/>
  <c r="I117" i="8"/>
  <c r="H117" i="8"/>
  <c r="A117" i="8"/>
  <c r="I116" i="8"/>
  <c r="H116" i="8"/>
  <c r="A116" i="8"/>
  <c r="I115" i="8"/>
  <c r="H115" i="8"/>
  <c r="A115" i="8"/>
  <c r="I114" i="8"/>
  <c r="H114" i="8"/>
  <c r="A114" i="8"/>
  <c r="I113" i="8"/>
  <c r="H113" i="8"/>
  <c r="A113" i="8"/>
  <c r="I112" i="8"/>
  <c r="H112" i="8"/>
  <c r="A112" i="8"/>
  <c r="I111" i="8"/>
  <c r="H111" i="8"/>
  <c r="A111" i="8"/>
  <c r="I110" i="8"/>
  <c r="H110" i="8"/>
  <c r="A110" i="8"/>
  <c r="I109" i="8"/>
  <c r="H109" i="8"/>
  <c r="A109" i="8"/>
  <c r="I108" i="8"/>
  <c r="H108" i="8"/>
  <c r="A108" i="8"/>
  <c r="I107" i="8"/>
  <c r="H107" i="8"/>
  <c r="A107" i="8"/>
  <c r="I106" i="8"/>
  <c r="H106" i="8"/>
  <c r="A106" i="8"/>
  <c r="I105" i="8"/>
  <c r="H105" i="8"/>
  <c r="A105" i="8"/>
  <c r="I104" i="8"/>
  <c r="H104" i="8"/>
  <c r="A104" i="8"/>
  <c r="I103" i="8"/>
  <c r="H103" i="8"/>
  <c r="A103" i="8"/>
  <c r="I102" i="8"/>
  <c r="H102" i="8"/>
  <c r="A102" i="8"/>
  <c r="I101" i="8"/>
  <c r="H101" i="8"/>
  <c r="A101" i="8"/>
  <c r="I100" i="8"/>
  <c r="H100" i="8"/>
  <c r="A100" i="8"/>
  <c r="I99" i="8"/>
  <c r="H99" i="8"/>
  <c r="A99" i="8"/>
  <c r="I98" i="8"/>
  <c r="H98" i="8"/>
  <c r="A98" i="8"/>
  <c r="I97" i="8"/>
  <c r="H97" i="8"/>
  <c r="A97" i="8"/>
  <c r="I96" i="8"/>
  <c r="H96" i="8"/>
  <c r="A96" i="8"/>
  <c r="I95" i="8"/>
  <c r="H95" i="8"/>
  <c r="A95" i="8"/>
  <c r="I94" i="8"/>
  <c r="H94" i="8"/>
  <c r="A94" i="8"/>
  <c r="I93" i="8"/>
  <c r="H93" i="8"/>
  <c r="A93" i="8"/>
  <c r="I92" i="8"/>
  <c r="H92" i="8"/>
  <c r="A92" i="8"/>
  <c r="I91" i="8"/>
  <c r="H91" i="8"/>
  <c r="A91" i="8"/>
  <c r="I90" i="8"/>
  <c r="H90" i="8"/>
  <c r="A90" i="8"/>
  <c r="I89" i="8"/>
  <c r="H89" i="8"/>
  <c r="A89" i="8"/>
  <c r="I88" i="8"/>
  <c r="H88" i="8"/>
  <c r="A88" i="8"/>
  <c r="I87" i="8"/>
  <c r="H87" i="8"/>
  <c r="A87" i="8"/>
  <c r="I86" i="8"/>
  <c r="H86" i="8"/>
  <c r="A86" i="8"/>
  <c r="I85" i="8"/>
  <c r="H85" i="8"/>
  <c r="A85" i="8"/>
  <c r="I84" i="8"/>
  <c r="H84" i="8"/>
  <c r="A84" i="8"/>
  <c r="I83" i="8"/>
  <c r="H83" i="8"/>
  <c r="A83" i="8"/>
  <c r="I82" i="8"/>
  <c r="H82" i="8"/>
  <c r="A82" i="8"/>
  <c r="I81" i="8"/>
  <c r="H81" i="8"/>
  <c r="A81" i="8"/>
  <c r="I80" i="8"/>
  <c r="H80" i="8"/>
  <c r="A80" i="8"/>
  <c r="I79" i="8"/>
  <c r="H79" i="8"/>
  <c r="A79" i="8"/>
  <c r="I78" i="8"/>
  <c r="H78" i="8"/>
  <c r="A78" i="8"/>
  <c r="I77" i="8"/>
  <c r="H77" i="8"/>
  <c r="A77" i="8"/>
  <c r="I76" i="8"/>
  <c r="H76" i="8"/>
  <c r="A76" i="8"/>
  <c r="I75" i="8"/>
  <c r="H75" i="8"/>
  <c r="A75" i="8"/>
  <c r="I74" i="8"/>
  <c r="H74" i="8"/>
  <c r="A74" i="8"/>
  <c r="I73" i="8"/>
  <c r="H73" i="8"/>
  <c r="A73" i="8"/>
  <c r="I72" i="8"/>
  <c r="H72" i="8"/>
  <c r="A72" i="8"/>
  <c r="I71" i="8"/>
  <c r="H71" i="8"/>
  <c r="A71" i="8"/>
  <c r="I70" i="8"/>
  <c r="H70" i="8"/>
  <c r="A70" i="8"/>
  <c r="I69" i="8"/>
  <c r="H69" i="8"/>
  <c r="A69" i="8"/>
  <c r="I68" i="8"/>
  <c r="H68" i="8"/>
  <c r="A68" i="8"/>
  <c r="I67" i="8"/>
  <c r="H67" i="8"/>
  <c r="A67" i="8"/>
  <c r="I66" i="8"/>
  <c r="H66" i="8"/>
  <c r="A66" i="8"/>
  <c r="I65" i="8"/>
  <c r="H65" i="8"/>
  <c r="A65" i="8"/>
  <c r="I64" i="8"/>
  <c r="H64" i="8"/>
  <c r="A64" i="8"/>
  <c r="I63" i="8"/>
  <c r="H63" i="8"/>
  <c r="A63" i="8"/>
  <c r="I62" i="8"/>
  <c r="H62" i="8"/>
  <c r="A62" i="8"/>
  <c r="I61" i="8"/>
  <c r="H61" i="8"/>
  <c r="A61" i="8"/>
  <c r="I60" i="8"/>
  <c r="H60" i="8"/>
  <c r="A60" i="8"/>
  <c r="I59" i="8"/>
  <c r="H59" i="8"/>
  <c r="A59" i="8"/>
  <c r="I58" i="8"/>
  <c r="H58" i="8"/>
  <c r="A58" i="8"/>
  <c r="I57" i="8"/>
  <c r="H57" i="8"/>
  <c r="A57" i="8"/>
  <c r="I56" i="8"/>
  <c r="H56" i="8"/>
  <c r="A56" i="8"/>
  <c r="I55" i="8"/>
  <c r="H55" i="8"/>
  <c r="A55" i="8"/>
  <c r="I54" i="8"/>
  <c r="H54" i="8"/>
  <c r="A54" i="8"/>
  <c r="I53" i="8"/>
  <c r="H53" i="8"/>
  <c r="A53" i="8"/>
  <c r="I52" i="8"/>
  <c r="H52" i="8"/>
  <c r="A52" i="8"/>
  <c r="I51" i="8"/>
  <c r="H51" i="8"/>
  <c r="A51" i="8"/>
  <c r="I50" i="8"/>
  <c r="H50" i="8"/>
  <c r="A50" i="8"/>
  <c r="I49" i="8"/>
  <c r="H49" i="8"/>
  <c r="A49" i="8"/>
  <c r="I48" i="8"/>
  <c r="H48" i="8"/>
  <c r="A48" i="8"/>
  <c r="I47" i="8"/>
  <c r="H47" i="8"/>
  <c r="A47" i="8"/>
  <c r="I46" i="8"/>
  <c r="H46" i="8"/>
  <c r="A46" i="8"/>
  <c r="I45" i="8"/>
  <c r="H45" i="8"/>
  <c r="A45" i="8"/>
  <c r="I44" i="8"/>
  <c r="H44" i="8"/>
  <c r="A44" i="8"/>
  <c r="I43" i="8"/>
  <c r="H43" i="8"/>
  <c r="A43" i="8"/>
  <c r="I42" i="8"/>
  <c r="H42" i="8"/>
  <c r="A42" i="8"/>
  <c r="I41" i="8"/>
  <c r="H41" i="8"/>
  <c r="A41" i="8"/>
  <c r="I40" i="8"/>
  <c r="H40" i="8"/>
  <c r="A40" i="8"/>
  <c r="H39" i="8"/>
  <c r="I39" i="8" s="1"/>
  <c r="A39" i="8"/>
  <c r="H38" i="8"/>
  <c r="I38" i="8" s="1"/>
  <c r="A38" i="8"/>
  <c r="I37" i="8"/>
  <c r="H37" i="8"/>
  <c r="A37" i="8"/>
  <c r="H36" i="8"/>
  <c r="I36" i="8" s="1"/>
  <c r="A36" i="8"/>
  <c r="I35" i="8"/>
  <c r="H35" i="8"/>
  <c r="A35" i="8"/>
  <c r="H34" i="8"/>
  <c r="I34" i="8" s="1"/>
  <c r="A34" i="8"/>
  <c r="I33" i="8"/>
  <c r="H33" i="8"/>
  <c r="A33" i="8"/>
  <c r="H32" i="8"/>
  <c r="I32" i="8" s="1"/>
  <c r="A32" i="8"/>
  <c r="I31" i="8"/>
  <c r="H31" i="8"/>
  <c r="A31" i="8"/>
  <c r="H30" i="8"/>
  <c r="I30" i="8" s="1"/>
  <c r="A30" i="8"/>
  <c r="I29" i="8"/>
  <c r="H29" i="8"/>
  <c r="A29" i="8"/>
  <c r="H28" i="8"/>
  <c r="I28" i="8" s="1"/>
  <c r="A28" i="8"/>
  <c r="I27" i="8"/>
  <c r="H27" i="8"/>
  <c r="A27" i="8"/>
  <c r="H26" i="8"/>
  <c r="I26" i="8" s="1"/>
  <c r="A26" i="8"/>
  <c r="I25" i="8"/>
  <c r="H25" i="8"/>
  <c r="A25" i="8"/>
  <c r="H24" i="8"/>
  <c r="I24" i="8" s="1"/>
  <c r="A24" i="8"/>
  <c r="I23" i="8"/>
  <c r="H23" i="8"/>
  <c r="A23" i="8"/>
  <c r="H22" i="8"/>
  <c r="I22" i="8" s="1"/>
  <c r="A22" i="8"/>
  <c r="I21" i="8"/>
  <c r="H21" i="8"/>
  <c r="A21" i="8"/>
  <c r="H20" i="8"/>
  <c r="I20" i="8" s="1"/>
  <c r="A20" i="8"/>
  <c r="I19" i="8"/>
  <c r="H19" i="8"/>
  <c r="A19" i="8"/>
  <c r="H18" i="8"/>
  <c r="I18" i="8" s="1"/>
  <c r="A18" i="8"/>
  <c r="I17" i="8"/>
  <c r="H17" i="8"/>
  <c r="A17" i="8"/>
  <c r="H16" i="8"/>
  <c r="I16" i="8" s="1"/>
  <c r="A16" i="8"/>
  <c r="I15" i="8"/>
  <c r="H15" i="8"/>
  <c r="A15" i="8"/>
  <c r="H14" i="8"/>
  <c r="I14" i="8" s="1"/>
  <c r="A14" i="8"/>
  <c r="I13" i="8"/>
  <c r="H13" i="8"/>
  <c r="A13" i="8"/>
  <c r="H12" i="8"/>
  <c r="I12" i="8" s="1"/>
  <c r="A12" i="8"/>
  <c r="I11" i="8"/>
  <c r="H11" i="8"/>
  <c r="A11" i="8"/>
  <c r="H10" i="8"/>
  <c r="I10" i="8" s="1"/>
  <c r="A10" i="8"/>
  <c r="H8" i="7"/>
  <c r="I8" i="7" s="1"/>
  <c r="G9" i="13" l="1"/>
  <c r="G10" i="13" l="1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7" i="5" l="1"/>
  <c r="H17" i="5" s="1"/>
  <c r="G16" i="5"/>
  <c r="H16" i="5" s="1"/>
  <c r="E16" i="5"/>
  <c r="F15" i="5"/>
  <c r="H15" i="5" s="1"/>
  <c r="E15" i="5"/>
  <c r="F14" i="5"/>
  <c r="H14" i="5" s="1"/>
  <c r="E14" i="5"/>
  <c r="C7" i="4" s="1"/>
  <c r="G13" i="5"/>
  <c r="H13" i="5" s="1"/>
  <c r="G12" i="5"/>
  <c r="H12" i="5" s="1"/>
  <c r="E12" i="5"/>
  <c r="F11" i="5"/>
  <c r="H11" i="5" s="1"/>
  <c r="E11" i="5"/>
  <c r="F10" i="5"/>
  <c r="H10" i="5" s="1"/>
  <c r="G9" i="5"/>
  <c r="G8" i="5"/>
  <c r="G19" i="5" s="1"/>
  <c r="E8" i="5"/>
  <c r="F7" i="5"/>
  <c r="H7" i="5" s="1"/>
  <c r="E7" i="5"/>
  <c r="F6" i="5"/>
  <c r="F19" i="5" s="1"/>
  <c r="A64" i="2"/>
  <c r="D8" i="4" l="1"/>
  <c r="F8" i="4" s="1"/>
  <c r="C9" i="4"/>
  <c r="C8" i="4"/>
  <c r="E10" i="4"/>
  <c r="F10" i="4" s="1"/>
  <c r="H9" i="5"/>
  <c r="D6" i="4"/>
  <c r="D12" i="4" s="1"/>
  <c r="D7" i="4"/>
  <c r="F7" i="4" s="1"/>
  <c r="E9" i="4"/>
  <c r="H6" i="5"/>
  <c r="H19" i="5" s="1"/>
  <c r="H8" i="5"/>
  <c r="F6" i="4" l="1"/>
  <c r="F12" i="4" s="1"/>
  <c r="G12" i="4" s="1"/>
  <c r="F9" i="4"/>
  <c r="E12" i="4"/>
  <c r="E10" i="5" l="1"/>
  <c r="C6" i="3" l="1"/>
  <c r="E6" i="5" l="1"/>
  <c r="E19" i="5" l="1"/>
  <c r="C6" i="4"/>
  <c r="C12" i="4" s="1"/>
  <c r="C8" i="3" l="1"/>
  <c r="E9" i="5"/>
  <c r="E13" i="5" l="1"/>
  <c r="C16" i="3" l="1"/>
  <c r="E17" i="5"/>
  <c r="C10" i="4" s="1"/>
</calcChain>
</file>

<file path=xl/sharedStrings.xml><?xml version="1.0" encoding="utf-8"?>
<sst xmlns="http://schemas.openxmlformats.org/spreadsheetml/2006/main" count="1926" uniqueCount="494">
  <si>
    <t>LISTADO IEU POR CODIGO</t>
  </si>
  <si>
    <t>CODIGO</t>
  </si>
  <si>
    <t>INSTITUCIÓN</t>
  </si>
  <si>
    <t>TIPO</t>
  </si>
  <si>
    <t>SELECCIONE CODIGO</t>
  </si>
  <si>
    <t>SELECCIONE CODIGO DEL ENTE</t>
  </si>
  <si>
    <t>A0006</t>
  </si>
  <si>
    <t>Colegio Universitario Francisco de Miranda (CUFM)</t>
  </si>
  <si>
    <t>Institutos y Colegios Universitarios</t>
  </si>
  <si>
    <t>A0007</t>
  </si>
  <si>
    <t>Colegio Universitario de Caracas (CUC)</t>
  </si>
  <si>
    <t>A0008</t>
  </si>
  <si>
    <t>Colegio Universitario “Profesor José Lorenzo Pérez Rodríguez”</t>
  </si>
  <si>
    <t>A0028</t>
  </si>
  <si>
    <t>Instituto Universitario de Tecnología “Dr. Federico Rivero Palacio”, Región Capital</t>
  </si>
  <si>
    <t>A0029</t>
  </si>
  <si>
    <t>Universidad Politécnica Territorial de Falcón "Alonso Gamero"</t>
  </si>
  <si>
    <t>Universidades Nacionales</t>
  </si>
  <si>
    <t>A0030</t>
  </si>
  <si>
    <t>Instituto Universitario de Tecnología Agroindustrial Región Los Andes</t>
  </si>
  <si>
    <t>A0032</t>
  </si>
  <si>
    <t>Instituto Universitario de Tecnología de los Llanos</t>
  </si>
  <si>
    <t>A0033</t>
  </si>
  <si>
    <t>Instituto Universitario de Tecnología de Maracaibo</t>
  </si>
  <si>
    <t>A0728</t>
  </si>
  <si>
    <t>Universidad Politécnica Territorial de Yaracuy "Arístides Bastidas"</t>
  </si>
  <si>
    <t>A0036</t>
  </si>
  <si>
    <t>Instituto Universitario de Tecnología de Puerto Cabello</t>
  </si>
  <si>
    <t>A0038</t>
  </si>
  <si>
    <t>Instituto Universitario de Tecnología de Valencia</t>
  </si>
  <si>
    <t>A0039</t>
  </si>
  <si>
    <t>Universidad Politécnica Territorial del Estado Trujillo "Mario Briceño Iragorry"</t>
  </si>
  <si>
    <t>A0040</t>
  </si>
  <si>
    <t>Universidad Politécnica Territorial “José Antonio Anzoátegui”</t>
  </si>
  <si>
    <t>A0042</t>
  </si>
  <si>
    <t>Instituto Universitario de Tecnología de Cabimas</t>
  </si>
  <si>
    <t>A0048</t>
  </si>
  <si>
    <t>Instituto Universitario de Tecnología del Oeste “Mariscal Sucre”</t>
  </si>
  <si>
    <t>A0080</t>
  </si>
  <si>
    <t>Universidad del Zulia (LUZ)</t>
  </si>
  <si>
    <t>A0081</t>
  </si>
  <si>
    <t>Universidad Nacional Experimental Politécnica Antonio José de Sucre (UNEXPO)</t>
  </si>
  <si>
    <t>A0082</t>
  </si>
  <si>
    <t>Universidad de Oriente (UDO)</t>
  </si>
  <si>
    <t>A0083</t>
  </si>
  <si>
    <t>Universidad de Los Andes (ULA)</t>
  </si>
  <si>
    <t>A0084</t>
  </si>
  <si>
    <t>Universidad Nacional Experimental de los Llanos Centrales Rómulo Gallegos (UNERG)</t>
  </si>
  <si>
    <t>A0085</t>
  </si>
  <si>
    <t>Universidad Nacional Experimental Rafael María Baralt (UNERMB)</t>
  </si>
  <si>
    <t>A0086</t>
  </si>
  <si>
    <t>Universidad Nacional Experimental Simón Bolívar (USB)</t>
  </si>
  <si>
    <t>A0087</t>
  </si>
  <si>
    <t>Universidad Nacional Abierta (UNA)</t>
  </si>
  <si>
    <t>A0088</t>
  </si>
  <si>
    <t>Universidad Nacional Experimental de Guayana (UNEG)</t>
  </si>
  <si>
    <t>A0089</t>
  </si>
  <si>
    <t>Universidad Centroccidental Lisandro Alvarado (UCLA)</t>
  </si>
  <si>
    <t>A0090</t>
  </si>
  <si>
    <t>Universidad Pedagógica Experimental Libertador (UPEL)</t>
  </si>
  <si>
    <t>A0091</t>
  </si>
  <si>
    <t>Universidad Nacional Experimental de Los Llanos Occidentales Ezequiel Zamora (UNELLEZ)</t>
  </si>
  <si>
    <t>A0092</t>
  </si>
  <si>
    <t>Universidad Nacional Experimental del Táchira (UNET)</t>
  </si>
  <si>
    <t>A0093</t>
  </si>
  <si>
    <t>Universidad Central de Venezuela (UCV)</t>
  </si>
  <si>
    <t>A0094</t>
  </si>
  <si>
    <t>Universidad de Carabobo (UC)</t>
  </si>
  <si>
    <t>A0095</t>
  </si>
  <si>
    <t>Universidad Nacional Experimental Simón Rodríguez (UNESR)</t>
  </si>
  <si>
    <t>A0096</t>
  </si>
  <si>
    <t>Universidad Nacional Experimental Francisco de Miranda (UNEFM)</t>
  </si>
  <si>
    <t>A0186</t>
  </si>
  <si>
    <t>Universidad Nacional Experimental del Yaracuy (UNEY)</t>
  </si>
  <si>
    <t>A0196</t>
  </si>
  <si>
    <t>Universidad Nacional Experimental Politécnica de la Fuerza Armada Nacional (UNEFA)</t>
  </si>
  <si>
    <t>A0208</t>
  </si>
  <si>
    <t>Universidad Nacional Experimental Sur del Lago "Jesús María Semprúm" (UNESUR)</t>
  </si>
  <si>
    <t>A0257</t>
  </si>
  <si>
    <t>Universidad Politécnica Territorial del Estado Portuguesa "Juan de Jesús Montilla" (UPT PORTUGUESA)</t>
  </si>
  <si>
    <t>A0258</t>
  </si>
  <si>
    <t>Universidad Politécnica Territorial del Estado Mérida "Kleber Ramirez"</t>
  </si>
  <si>
    <t>A0259</t>
  </si>
  <si>
    <t>Universidad Politécnica Territorial del Oeste de Sucre "Clodosbaldo Russian"</t>
  </si>
  <si>
    <t>A0260</t>
  </si>
  <si>
    <t>Universidad Politécnica Territorial de Paria "Luis Mariano Rivera"</t>
  </si>
  <si>
    <t>A0272</t>
  </si>
  <si>
    <t>Universidad Politécnica Territorial del Norte de Monagas “Ludovico Silva”</t>
  </si>
  <si>
    <t>A0565</t>
  </si>
  <si>
    <t>Universidad Politécnica Territorial de los Altos Mirandinos "Cecilio Acosta"</t>
  </si>
  <si>
    <t>A0588</t>
  </si>
  <si>
    <t>Universidad  Territorial Deltaica "Francisco Tamayo"</t>
  </si>
  <si>
    <t>A0912</t>
  </si>
  <si>
    <t>Universidad Nacional Experimental Marítima  del Caribe (UNEMC)</t>
  </si>
  <si>
    <t>A0925</t>
  </si>
  <si>
    <t>Instituto Universitario de Tecnología del Estado Bolívar</t>
  </si>
  <si>
    <t>A0942</t>
  </si>
  <si>
    <t>Universidad Bolivariana de Venezuela (UBV)</t>
  </si>
  <si>
    <t>A0952</t>
  </si>
  <si>
    <t>Universidad Iberoamericana del Deporte (UDS)</t>
  </si>
  <si>
    <t>A1315</t>
  </si>
  <si>
    <t>Instituto Universitario Latinoamericano de Agroecología "Paulo Freire" (IALA)</t>
  </si>
  <si>
    <t>A1322</t>
  </si>
  <si>
    <t>Universidad Nacional Experimental de Las Artes (UNEARTE)</t>
  </si>
  <si>
    <t>A1350</t>
  </si>
  <si>
    <t>Universidad Bolivariana de Trabajadores “Jesús Rivero” (UBTJR)</t>
  </si>
  <si>
    <t>A1364</t>
  </si>
  <si>
    <t>Universidad Politécnica Territorial del Alto Apure Pedro Camejo</t>
  </si>
  <si>
    <t>A1365</t>
  </si>
  <si>
    <t>Universidad Politécnica Territorial del Estado Barinas José Félix Rivas</t>
  </si>
  <si>
    <t>A1366</t>
  </si>
  <si>
    <t>Universidad Politécnica Territorial de Barlovento Argelia Laya</t>
  </si>
  <si>
    <t>A1367</t>
  </si>
  <si>
    <t>Universidad Politécnica Territorial del Estado Lara Andrés Eloy Blanco</t>
  </si>
  <si>
    <t>A1368</t>
  </si>
  <si>
    <t>Universidad Politécnica Territorial del Norte del Táchira Manuela Saenz</t>
  </si>
  <si>
    <t>A1369</t>
  </si>
  <si>
    <t>Universidad Politécnica Territorial del Estado Aragua Federico Brito Figueroa</t>
  </si>
  <si>
    <t>TOTAL</t>
  </si>
  <si>
    <t>Tipo de Personal</t>
  </si>
  <si>
    <t>No. de Personas</t>
  </si>
  <si>
    <t>Monto a Pagar (Bs.)</t>
  </si>
  <si>
    <t>Personal Docente y de Investigación</t>
  </si>
  <si>
    <t>Fijos</t>
  </si>
  <si>
    <t>Contratados</t>
  </si>
  <si>
    <t>Jubilados</t>
  </si>
  <si>
    <t>Pensionados</t>
  </si>
  <si>
    <t>Personal Administrativo</t>
  </si>
  <si>
    <t>Personal Obrero</t>
  </si>
  <si>
    <t>Total General</t>
  </si>
  <si>
    <t>NOMBRE DE LA INSTITUCIÓN:</t>
  </si>
  <si>
    <t>BONO VACACIONAL Y BONO RECREACIONAL 2014</t>
  </si>
  <si>
    <t>PARTIDA</t>
  </si>
  <si>
    <t>DESCRIPCION</t>
  </si>
  <si>
    <t>Bono Vacacional 
Monto a Pagar (Bs.)</t>
  </si>
  <si>
    <t>Bono Recreacional 
Monto a Pagar (Bs.)</t>
  </si>
  <si>
    <t>4.01.05.03.00</t>
  </si>
  <si>
    <t>Bono vacacional a empleados</t>
  </si>
  <si>
    <t>4.01.05.06.00</t>
  </si>
  <si>
    <t>Bono vacacional a obreros</t>
  </si>
  <si>
    <t>4.01.05.08.00</t>
  </si>
  <si>
    <t>Bono vacacional al personal contratado</t>
  </si>
  <si>
    <t>4.07.01.01.12</t>
  </si>
  <si>
    <t>Otras subvenciones socio - económicas del personal empleado, obrero y militar pensionado</t>
  </si>
  <si>
    <t>4.07.01.01.16</t>
  </si>
  <si>
    <t>Otras subvenciones socio - económicas del personal empleado, obrero y militar jubilado</t>
  </si>
  <si>
    <t>Personal Dodente y de Intestigación</t>
  </si>
  <si>
    <t>Personal Personal Obrero</t>
  </si>
  <si>
    <t>MEDIO TIEMPO</t>
  </si>
  <si>
    <t>INSTRUCTOR</t>
  </si>
  <si>
    <t>TITULAR</t>
  </si>
  <si>
    <t>V</t>
  </si>
  <si>
    <t>PERSONAL DOCENTE Y DE INVESTIGACIÓN ACTIVO FIJO</t>
  </si>
  <si>
    <t>1-. DATOS PERSONALES DEL TRABAJADOR</t>
  </si>
  <si>
    <t>Nacionalidad</t>
  </si>
  <si>
    <t>Cédula</t>
  </si>
  <si>
    <t>Apellidos y Nombres</t>
  </si>
  <si>
    <t>Fecha de Ingreso</t>
  </si>
  <si>
    <t>Fecha de Inicio de Contrato</t>
  </si>
  <si>
    <t>Fecha de Nacimiento</t>
  </si>
  <si>
    <t>Género</t>
  </si>
  <si>
    <t>Tiempo de Servicio</t>
  </si>
  <si>
    <t>Categoría Académica</t>
  </si>
  <si>
    <t>Dedicación</t>
  </si>
  <si>
    <t>Horas semanales del tiempo convencional</t>
  </si>
  <si>
    <t>Indicar con “V”, si es venezolano, o con “E” si es extranjero. En formato texto</t>
  </si>
  <si>
    <t>Indicar sin punto ni comas en formato número entero</t>
  </si>
  <si>
    <t>En formato texto con mayúsculas y sin caracteres especiales.</t>
  </si>
  <si>
    <t>En formato fecha dd/mm/aaaa   Ejemplo: 01/01/2001.</t>
  </si>
  <si>
    <t>En formato fecha dd/mm/aaaa   Ejemplo: 01/01/2001. (llenar en caso de personal contratado).</t>
  </si>
  <si>
    <t>Contador</t>
  </si>
  <si>
    <t>PERSONAL DOCENTE Y DE INVESTIGACIÓN JUBILADO</t>
  </si>
  <si>
    <t>Fecha de jubilación o Pensión</t>
  </si>
  <si>
    <t>Años de Servicios</t>
  </si>
  <si>
    <t>Tipo de pensión</t>
  </si>
  <si>
    <t>Porcentaje de Pensión de Jubilación, incapacidad</t>
  </si>
  <si>
    <t>En formato número entero colocar el tiempo de servicios por los años completos de servicio al momento de la jubilación</t>
  </si>
  <si>
    <t>Colocar en formato de porcentaje,  el porcentaje de pensión otorgado</t>
  </si>
  <si>
    <t>2-. DATOS LABORALES EN EL MOMENTO DE LA JUBILACIÓN</t>
  </si>
  <si>
    <t>UNIVERSIDAD PEDAGOGICA EXPERIMENTAL LIBERTADOR - UPEL</t>
  </si>
  <si>
    <t>INSTITUTO:</t>
  </si>
  <si>
    <t xml:space="preserve"> Masculino 
 Femenino.</t>
  </si>
  <si>
    <t xml:space="preserve">Indicar Categoría Académica
Instructor
Asistente                        Agregado
Asociado
Titular
Auxiliar Docente I Bachiller
Auxiliar Docente II TSU Auxiliar Docente III Licenciado
</t>
  </si>
  <si>
    <t>Indicar Tiempo De Dedicación
Dedicación Exclusiva
Tiempo Completo
Medio Tiempo
Tiempo Convencional</t>
  </si>
  <si>
    <t>JOSE PEREZ</t>
  </si>
  <si>
    <t>MASCULINO</t>
  </si>
  <si>
    <t>Dedicación Exclusiva</t>
  </si>
  <si>
    <t>PERSONAL DOCENTE Y DE INVESTIGACIÓN CONTRATADO</t>
  </si>
  <si>
    <t>JOSE GARCIA</t>
  </si>
  <si>
    <t>FEMENINO</t>
  </si>
  <si>
    <t>Tiempo por los años completos de servicio al 30/06/2025</t>
  </si>
  <si>
    <t>Tiempo por los meses  completos  contados desde la fecha de ingreso hasta el 30/06/2025, si la antigüedad es menor a un (1) año</t>
  </si>
  <si>
    <t>JUBILACION</t>
  </si>
  <si>
    <t>ASISTENTE</t>
  </si>
  <si>
    <t>PPPPP</t>
  </si>
  <si>
    <t xml:space="preserve">Indicar el  al tipo de pensión que se otorga            .
Jubilación         Incapacidad
</t>
  </si>
  <si>
    <t xml:space="preserve">En formato número entero Indicar las horas semanales del  personal a tiempo convencional                                      
8 horas semanales o mas
</t>
  </si>
  <si>
    <t>2-. DATOS LABORALES</t>
  </si>
  <si>
    <t>AGUDO YINETTE Y.</t>
  </si>
  <si>
    <t>ALVAREZ DE R. NEREYDA TIBISAY</t>
  </si>
  <si>
    <t>ARIAS RODRIGUEZ LIVIO E.</t>
  </si>
  <si>
    <t>ARISTIZABAL G. THAINA R.</t>
  </si>
  <si>
    <t>ARTEAGA MANRIQUE IVAN E.</t>
  </si>
  <si>
    <t>AVILA M. MIGUEL ANGEL</t>
  </si>
  <si>
    <t>BANDRES POLANCO LUIS ENRIQUE</t>
  </si>
  <si>
    <t>BASTIDAS ROJAS MARIA VERONICA</t>
  </si>
  <si>
    <t>BAUTE LEIVA SOFIA M.</t>
  </si>
  <si>
    <t>BELISARIO MACHADO VICTOR J.</t>
  </si>
  <si>
    <t>BELLORIN MILLAN ROSANA MARIA</t>
  </si>
  <si>
    <t>BLANCO APONTE MIGUEL</t>
  </si>
  <si>
    <t>BLANCO GARCIA DAYERLINEE Y.</t>
  </si>
  <si>
    <t>BLANCO QUINTERO MARIALI</t>
  </si>
  <si>
    <t>BLANCO R. JERMY D.</t>
  </si>
  <si>
    <t>BORGES R. MARIVIS V.</t>
  </si>
  <si>
    <t>CALZADILLA GUEVARA KAREN L.</t>
  </si>
  <si>
    <t>CALZADILLA RAMON</t>
  </si>
  <si>
    <t>CAMACHO JOSELYN</t>
  </si>
  <si>
    <t>CAMERO D. LISSET J.</t>
  </si>
  <si>
    <t>CAMPOS ERIKA ANTONIETA</t>
  </si>
  <si>
    <t>CANACHE GUZMAN ANERKIS</t>
  </si>
  <si>
    <t>CARRASQUEL SANCHEZ JOSE A.</t>
  </si>
  <si>
    <t>CARRILLO PEDROZA VICTOR M.</t>
  </si>
  <si>
    <t>CASTRO C. ALFREDO</t>
  </si>
  <si>
    <t>CENTENO DE ALGOMEDA MARIA T.</t>
  </si>
  <si>
    <t>CISNEROS BENITEZ FREDDY A.</t>
  </si>
  <si>
    <t>CLEMENTE C. LURDES C.</t>
  </si>
  <si>
    <t>CONTRERAS T. JESUS ANTONIO</t>
  </si>
  <si>
    <t>CONTRERAS TORO ROSAURA</t>
  </si>
  <si>
    <t>DE LA CRUZ S. ERNESTO E.</t>
  </si>
  <si>
    <t>DE SOUSA A. MARTA MARIA</t>
  </si>
  <si>
    <t>DI GIANGIACOMO LUGO CATALINA</t>
  </si>
  <si>
    <t>DOMINGUEZ MARTINEZ JUAN DE S.</t>
  </si>
  <si>
    <t>DUARTE ROMERO ARISTON RAFAEL</t>
  </si>
  <si>
    <t>ESCALONA A. JOSE MARIA</t>
  </si>
  <si>
    <t>ESTEVES G. MORAIMA V.</t>
  </si>
  <si>
    <t>ESTEVES G. PEDRO JESUS</t>
  </si>
  <si>
    <t>GARCIA G. AMERICA VIRGINIA</t>
  </si>
  <si>
    <t>GARCIA S. YOHAN E.</t>
  </si>
  <si>
    <t>GIL ZAMBRANO LILIANA C.</t>
  </si>
  <si>
    <t>GOMEZ CASTILLO SUSUKY M.</t>
  </si>
  <si>
    <t>GOMEZ M. CARLA T.</t>
  </si>
  <si>
    <t>GONZALEZ BLANCA YANETH M.</t>
  </si>
  <si>
    <t>GONZALEZ RIVERA DINAMARCA</t>
  </si>
  <si>
    <t>GONZALEZ V. JESUS RAFAEL</t>
  </si>
  <si>
    <t>GONZALEZ WILLIAM JOSE</t>
  </si>
  <si>
    <t>GUERRA BERMUDEZ ROSMERY DEL V.</t>
  </si>
  <si>
    <t>HERNANDEZ TORRES ELIECER SAIN</t>
  </si>
  <si>
    <t>IRATO ZEA ELVIA C.</t>
  </si>
  <si>
    <t>JUSTO J. AIDA MARIA</t>
  </si>
  <si>
    <t>LAZO VISO VICTOR JAVIER</t>
  </si>
  <si>
    <t>LINARES B. SERGIO R.</t>
  </si>
  <si>
    <t>LOPEZ EMERSON RAMON</t>
  </si>
  <si>
    <t>LORENZO GAURY</t>
  </si>
  <si>
    <t>MAGDALENO GONZALEZ OTTO A.</t>
  </si>
  <si>
    <t>MARIN ROJAS IVAN ALBERTO</t>
  </si>
  <si>
    <t>MARQUES ESPINOZA LEANDRO JOSE</t>
  </si>
  <si>
    <t>MARTINEZ IGNACIO</t>
  </si>
  <si>
    <t>MARTUS DE ANDRADE MARINA</t>
  </si>
  <si>
    <t>MELENDEZ M., JEMMYE A.</t>
  </si>
  <si>
    <t>MENDEZ VAZQUEZ IRANIA C.</t>
  </si>
  <si>
    <t>MIJARES V. ALCADIO J.</t>
  </si>
  <si>
    <t>MILLAN BOLIVAR YENIS JOSEFINA</t>
  </si>
  <si>
    <t>MORA ZAPATA RONALD JOSE</t>
  </si>
  <si>
    <t>NIEVES CROES ELEONORA</t>
  </si>
  <si>
    <t>OLLARVES LEVISON YOLIBET C.</t>
  </si>
  <si>
    <t>PAEZ R. JOSE ANTONIO</t>
  </si>
  <si>
    <t>PAREDES AVILA HERNAN ANTONIO</t>
  </si>
  <si>
    <t>PEREIRA P. OMAR D.</t>
  </si>
  <si>
    <t>PEREZ B. DORIS</t>
  </si>
  <si>
    <t>PEREZ CARIPE JESUS E.</t>
  </si>
  <si>
    <t>PEREZ T. JOSEFA R.</t>
  </si>
  <si>
    <t>PINTO CUMACHE JOGELIS ELIGIO</t>
  </si>
  <si>
    <t>PUNCELES B. LUISMAR Y.</t>
  </si>
  <si>
    <t>QUINTERO RODRIGUEZ LUIS A.</t>
  </si>
  <si>
    <t>RAMOS GUALDRON WILLIAM RAFAEL</t>
  </si>
  <si>
    <t>REINA MELENDEZ WUILENMY Y.</t>
  </si>
  <si>
    <t>REYNA R. RODNEY E.</t>
  </si>
  <si>
    <t>RINCON GONZALEZ ALDO MANUEL</t>
  </si>
  <si>
    <t>RIVAS H. WILMER A.</t>
  </si>
  <si>
    <t>RODRIGUEZ L. VICENTE E.</t>
  </si>
  <si>
    <t>RODRIGUEZ LUIS</t>
  </si>
  <si>
    <t>RODRIGUEZ R. ROMY JOSELYS</t>
  </si>
  <si>
    <t>RODRIGUEZ REYES EUGENIA R.</t>
  </si>
  <si>
    <t>RODRIGUEZ S. FRANK J.</t>
  </si>
  <si>
    <t>RODRIGUEZ S. ROBERTO A.</t>
  </si>
  <si>
    <t>RODRIGUEZ SUAREZ ZENEIDA J.</t>
  </si>
  <si>
    <t>ROJAS ARMANDO</t>
  </si>
  <si>
    <t>ROJAS CAMPOS CARLOS ENRIQUE</t>
  </si>
  <si>
    <t>ROJAS JESUS RAMON</t>
  </si>
  <si>
    <t>ROSALES D. LUIS EDUARDO</t>
  </si>
  <si>
    <t>ROSALES SAUCEDO DAVID ANTONIO</t>
  </si>
  <si>
    <t>ROSAS YANEZ ALBERTO JOSE</t>
  </si>
  <si>
    <t>RUIZ P. JORGE E.</t>
  </si>
  <si>
    <t>SALAS DE SOARES MARIA LAURA</t>
  </si>
  <si>
    <t>SALAS GONZALEZ JULIO ANTONIO</t>
  </si>
  <si>
    <t>SALCEDO MANUEL ENRIQUE</t>
  </si>
  <si>
    <t>SANTIAGO R. CIRO JOSE</t>
  </si>
  <si>
    <t>SANZ R. JHONNEL R.</t>
  </si>
  <si>
    <t>SERRANO G. WLADIMIR</t>
  </si>
  <si>
    <t xml:space="preserve">TORRES C. SILVIA E. </t>
  </si>
  <si>
    <t>URBINA D., HECTOR JESUS</t>
  </si>
  <si>
    <t>VASQUEZ E. ZAIDA MARGARITA</t>
  </si>
  <si>
    <t>VELASQUEZ FERNANDO</t>
  </si>
  <si>
    <t>VELASQUEZ GIL JOHANA NAKARIT</t>
  </si>
  <si>
    <t>VERONESE AZOCAR ABRAHAM V.</t>
  </si>
  <si>
    <t>VIELMA PARDO RAMON A.</t>
  </si>
  <si>
    <t>YANEZ LEO RAFAEL</t>
  </si>
  <si>
    <t>YEPEZ HERNANDEZ AHIRYN A.</t>
  </si>
  <si>
    <t>ACUﾑA VIVAS JUAN A.</t>
  </si>
  <si>
    <t>AVENDAﾑO YASMILETH</t>
  </si>
  <si>
    <t>AZUAJE BRICEﾑO YORDI O.</t>
  </si>
  <si>
    <t>HERNANDEZ CEDEﾑO CARLA MARU</t>
  </si>
  <si>
    <t>AGREGADO</t>
  </si>
  <si>
    <t>ASOCIADO</t>
  </si>
  <si>
    <t>DEDICACION EXCLUSIVA.</t>
  </si>
  <si>
    <t>TIEMPO COMPLETO</t>
  </si>
  <si>
    <t>8 HORAS</t>
  </si>
  <si>
    <t>TIEMPO CONVENSIONAL</t>
  </si>
  <si>
    <t>ACEVEDO B. ANA C.</t>
  </si>
  <si>
    <t>ACOSTA B. BETZABETH A.</t>
  </si>
  <si>
    <t>ALTUVE MAGALY</t>
  </si>
  <si>
    <t>ALVARADO B. LUSMIDIA J.</t>
  </si>
  <si>
    <t>ALVAREZ R. MARITZA ISABEL</t>
  </si>
  <si>
    <t>ALVAREZ R. MIRIAM JOSEFINA</t>
  </si>
  <si>
    <t>AMAYA CLARA</t>
  </si>
  <si>
    <t>AMORETTI NIEVES</t>
  </si>
  <si>
    <t>APONTE RAMIREZ MARIA E.</t>
  </si>
  <si>
    <t>ARAUJO H. NELIDA ROSA</t>
  </si>
  <si>
    <t>ARNO BLANCA E.</t>
  </si>
  <si>
    <t>ARRAEZ CARMEN VIRGINIA</t>
  </si>
  <si>
    <t>ARTEAGA Q. MARLENE C.</t>
  </si>
  <si>
    <t>AZARAK RODRIGUEZ MYRIAM E.</t>
  </si>
  <si>
    <t>BAJO GARCIA LILIAN</t>
  </si>
  <si>
    <t>BARALT EMPERATRIZ</t>
  </si>
  <si>
    <t>BARBERO DE S. MARIA F.</t>
  </si>
  <si>
    <t>BARREDA DE URRESTI AMAYA</t>
  </si>
  <si>
    <t>BARRETO DE RAMIREZ NANCY</t>
  </si>
  <si>
    <t>BELLO DE V. MARIELA</t>
  </si>
  <si>
    <t>BELLO R. EDGAR D.</t>
  </si>
  <si>
    <t>BELLOSO B. ELSA</t>
  </si>
  <si>
    <t>BOLIVAR LUIS MIGUEL</t>
  </si>
  <si>
    <t>BUSTAMANTE M. SONIA V.</t>
  </si>
  <si>
    <t>BUSTAMANTE MIGUEL ANGEL</t>
  </si>
  <si>
    <t>CAMINO HENRY</t>
  </si>
  <si>
    <t>CARABALLO CH. DIANA R.</t>
  </si>
  <si>
    <t>CARNEVALLI MORELLA MARGARITA</t>
  </si>
  <si>
    <t>CARPIO L. ANA FRANCIA</t>
  </si>
  <si>
    <t>CARRERO MANUEL EDGAR</t>
  </si>
  <si>
    <t>CARRILLO SANCHEZ EDGAR E.</t>
  </si>
  <si>
    <t>CASTRO DE MARTINEZ AURA</t>
  </si>
  <si>
    <t>CHACIN B. ROMULO ENRIQUE</t>
  </si>
  <si>
    <t>COLINA C. CARLOS LUIS</t>
  </si>
  <si>
    <t>COLMENARES CH. ANA DE JESUS</t>
  </si>
  <si>
    <t>CONTRERAS R. WALDO A.</t>
  </si>
  <si>
    <t>COSTANZO VALSECCHI SAVERIA</t>
  </si>
  <si>
    <t>COURLAENDER LEONOR J.</t>
  </si>
  <si>
    <t>COVA JAIME YARITZA</t>
  </si>
  <si>
    <t>CRESPO M. TOMAS J.</t>
  </si>
  <si>
    <t>CURIEL DE MIQUEL AURA J.</t>
  </si>
  <si>
    <t>DE SOUSA IGNACIO</t>
  </si>
  <si>
    <t>DELGADO RENE</t>
  </si>
  <si>
    <t>DELGADO ROBERTO J.</t>
  </si>
  <si>
    <t>DIAZ REQUENA JESUS H.</t>
  </si>
  <si>
    <t>DOMINGUEZ DE R. MARIA J.</t>
  </si>
  <si>
    <t>DOS RAMOS B. DORAIMA M.</t>
  </si>
  <si>
    <t>DUBS DE MOYA RENIE</t>
  </si>
  <si>
    <t>ESCOBAR A. RUBEN</t>
  </si>
  <si>
    <t>ESTEVES G. YULY ANA</t>
  </si>
  <si>
    <t>FEO MORA RONALD JOSE</t>
  </si>
  <si>
    <t>FERNANDEZ DE AZUAJE LEIDA</t>
  </si>
  <si>
    <t>FERNANDEZ ELIZABETH</t>
  </si>
  <si>
    <t>FLORES B. OLGA</t>
  </si>
  <si>
    <t>FLORES CARMEN A.</t>
  </si>
  <si>
    <t>FLORES MARCANO BRIMAR Y.</t>
  </si>
  <si>
    <t>FOCARAZZO T. MARIA E.</t>
  </si>
  <si>
    <t>GALARRAGA REGINA</t>
  </si>
  <si>
    <t>GALINDO MARIO</t>
  </si>
  <si>
    <t>GODOY ELDA MARIA</t>
  </si>
  <si>
    <t>GODOY M. IRIS T.</t>
  </si>
  <si>
    <t>GONZALEZ DE H. OLGAMAR</t>
  </si>
  <si>
    <t>GONZALEZ DE V. VILMA</t>
  </si>
  <si>
    <t>GUERRA M. CRUZ RAMON</t>
  </si>
  <si>
    <t>GUERRERO ANDRES</t>
  </si>
  <si>
    <t>GUERRERO DE G. YADIRA</t>
  </si>
  <si>
    <t>GUILARTE BELKIS</t>
  </si>
  <si>
    <t>HENRIQUEZ JEREZ JORGE DAVID</t>
  </si>
  <si>
    <t>HERNANDEZ MARIELA</t>
  </si>
  <si>
    <t>HERRERA GISELA</t>
  </si>
  <si>
    <t>HOLGUIN AMANDA</t>
  </si>
  <si>
    <t>HURTADO SUAREZ MAGALY</t>
  </si>
  <si>
    <t>HURTADO SUAREZ RODOLFO JOSE</t>
  </si>
  <si>
    <t>INFANTE P. AIDEE</t>
  </si>
  <si>
    <t>IRIZA DE N. MARIA C.</t>
  </si>
  <si>
    <t>KEY ALFONZO RAFAEL ANGEL</t>
  </si>
  <si>
    <t>KUZMA K. MARIA</t>
  </si>
  <si>
    <t>LARA R. LIGIA M.</t>
  </si>
  <si>
    <t>LEON DE RODRIGUEZ TANIA</t>
  </si>
  <si>
    <t>LOPEZ BEATRIZ</t>
  </si>
  <si>
    <t>MACHMUD JULIA</t>
  </si>
  <si>
    <t>MAIZ MARCANO FRANCELYS L.</t>
  </si>
  <si>
    <t>MARIN AURA</t>
  </si>
  <si>
    <t>MARRERO P. NELMIR J.</t>
  </si>
  <si>
    <t>MARTINEZ M. SAELDA E.</t>
  </si>
  <si>
    <t>MARTINEZ RAVELO LUIS RAMON</t>
  </si>
  <si>
    <t>MAZZA CHAPARRO ALICIA</t>
  </si>
  <si>
    <t>MEJIA CHACON YASMIN X.</t>
  </si>
  <si>
    <t>MIJARES DE GIL VICTORIA</t>
  </si>
  <si>
    <t>MIJARES OMAIRA</t>
  </si>
  <si>
    <t>MILLAN A. HERNAN A.</t>
  </si>
  <si>
    <t>MOLINA C. DIOGENES J.</t>
  </si>
  <si>
    <t>MOLLEJA ESPERANZA</t>
  </si>
  <si>
    <t>MONTANER DE ELIS ALBA</t>
  </si>
  <si>
    <t>MONTENEGRO PAEZ RODOLFO E.</t>
  </si>
  <si>
    <t>MORAKIS SKOKERA VIRGINIA</t>
  </si>
  <si>
    <t>MOREIRA C. TOMAS GILBERTO</t>
  </si>
  <si>
    <t>MORENO D. JUAN CARLOS</t>
  </si>
  <si>
    <t>MORENO G. MIRELLA J.</t>
  </si>
  <si>
    <t>MORENO MARCANO ELINOR TRINIDAD</t>
  </si>
  <si>
    <t>MORENO OLAIMA COROMOTO</t>
  </si>
  <si>
    <t>MORILLO M. IRAIZA J.</t>
  </si>
  <si>
    <t>MOYA R. ANDRES ELOY</t>
  </si>
  <si>
    <t>NAVARRO JESUS</t>
  </si>
  <si>
    <t>OLIVO DE CELLI VIRGINIA</t>
  </si>
  <si>
    <t>OROPEZA M. OSCAR G.</t>
  </si>
  <si>
    <t>ORTIZ DE NAVAS BENILDE</t>
  </si>
  <si>
    <t>PALACIOS RINA</t>
  </si>
  <si>
    <t>PEREIRA B. JOSE I.</t>
  </si>
  <si>
    <t>PEREZ DE S. MARIA.</t>
  </si>
  <si>
    <t>PEREZ GUANCHEZ JORGE</t>
  </si>
  <si>
    <t>PEREZ LOURDES</t>
  </si>
  <si>
    <t>PINEDA M. YVAN A.</t>
  </si>
  <si>
    <t>POLEO CASTILLO LEONARDO E.</t>
  </si>
  <si>
    <t>QUINTANA DE R. MIRIAM</t>
  </si>
  <si>
    <t>QUINTANA MORENO FELIX H.</t>
  </si>
  <si>
    <t>QUINTERO MARIA ELENA</t>
  </si>
  <si>
    <t>RAMIREZ SANCHEZ NUVIA ZULAY</t>
  </si>
  <si>
    <t>RAMON DE ACOSTA GLADYS F.</t>
  </si>
  <si>
    <t>REYES B. MANUEL</t>
  </si>
  <si>
    <t>RINCONES G. BELKIS M.</t>
  </si>
  <si>
    <t>RIOBUENO G. MARIA CAROLINA</t>
  </si>
  <si>
    <t>RODRIGUEZ C. ALEIDY J.</t>
  </si>
  <si>
    <t>RODRIGUEZ P. MARLENE</t>
  </si>
  <si>
    <t>RODRIGUEZ S. TEODOSIO E.</t>
  </si>
  <si>
    <t>ROJAS P. ALBINO J.</t>
  </si>
  <si>
    <t>ROJAS SISO MARIA MAGDALENA</t>
  </si>
  <si>
    <t>ROLDAN Z. JULIA</t>
  </si>
  <si>
    <t>RONDON G. ANA NINOSKA</t>
  </si>
  <si>
    <t>RUIZ H. YLIANA</t>
  </si>
  <si>
    <t>SANCHEZ R. ANY B.</t>
  </si>
  <si>
    <t>SAUD SAUD REINA</t>
  </si>
  <si>
    <t>SCANDELLA S. ESTHER R.</t>
  </si>
  <si>
    <t>SERRANO D. GERARDO E.</t>
  </si>
  <si>
    <t>SERRANO JANET J.</t>
  </si>
  <si>
    <t>SMITTER YAJAHIRA</t>
  </si>
  <si>
    <t>SOLIS RAHAIZA Y.</t>
  </si>
  <si>
    <t>SOSA SISO SELENIA</t>
  </si>
  <si>
    <t>SUAREZ JOSE ROGELIO.</t>
  </si>
  <si>
    <t>SUAREZ WENDYS BEATRIZ</t>
  </si>
  <si>
    <t>TORRES DE A. MARGOT TERESA</t>
  </si>
  <si>
    <t>TRUJILLO G. ANDRES ELOY</t>
  </si>
  <si>
    <t>URICH DE FOSSI EULALIA CLARA</t>
  </si>
  <si>
    <t>VARGAS BRAVO NORY C.</t>
  </si>
  <si>
    <t>VECHINI DE V. MARIALCIRA</t>
  </si>
  <si>
    <t>VELASQUEZ DE Z. CARMEN</t>
  </si>
  <si>
    <t>VILLEGAS PASCUAL</t>
  </si>
  <si>
    <t>YRAGORRI C. MILENE EMILIA</t>
  </si>
  <si>
    <t>ZAMBRANO D. JOSE G.</t>
  </si>
  <si>
    <t>ZAMBRANO LIBIA</t>
  </si>
  <si>
    <t>ZAMBRANO P. GONZALO</t>
  </si>
  <si>
    <t>ALVARADO BRICEﾑO ROELXI KARINA</t>
  </si>
  <si>
    <t>BRICEﾑO GARCIA SERGIO</t>
  </si>
  <si>
    <t>CEDEﾑO DE M. BEATRIZ J.</t>
  </si>
  <si>
    <t>NUﾑEZ DE THOMAS MARITZA</t>
  </si>
  <si>
    <t>ORTUﾑO ASDRUBAL</t>
  </si>
  <si>
    <t>PEﾑA JOSE</t>
  </si>
  <si>
    <t>YEPEZ DE PEﾑALOZA ELSA M.</t>
  </si>
  <si>
    <t>JUBILADO</t>
  </si>
  <si>
    <t>AUX. DOC. I</t>
  </si>
  <si>
    <t>AUX. DOC. III</t>
  </si>
  <si>
    <t>AUX. DOC. II</t>
  </si>
  <si>
    <t>DEDICACION EXCLUSIVA</t>
  </si>
  <si>
    <t>9 HORAS</t>
  </si>
  <si>
    <t xml:space="preserve">AGREGADO </t>
  </si>
  <si>
    <t>12 HORAS</t>
  </si>
  <si>
    <t>CASTILLO DE R. ISVELIA</t>
  </si>
  <si>
    <t>GRANADOS DE URICH BLANCA</t>
  </si>
  <si>
    <t>HERNANDEZ DE R. CARMEN</t>
  </si>
  <si>
    <t>HERNANDEZ DE RUIZ PURA J.</t>
  </si>
  <si>
    <t>MATA DE L. ALBA I.</t>
  </si>
  <si>
    <t>OLIVO GARRIDO LIBERTAD</t>
  </si>
  <si>
    <t>SILVA ASDRUBAL FLORENCIO</t>
  </si>
  <si>
    <t>INCAPACITADO</t>
  </si>
  <si>
    <t xml:space="preserve">TIEMPO COMPLETO </t>
  </si>
  <si>
    <t xml:space="preserve">PERSONAL EN NOMINA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</si>
</sst>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 Narrow"/>
      <family val="2"/>
      <charset val="1"/>
    </font>
    <font>
      <b/>
      <sz val="22"/>
      <color rgb="FF000000"/>
      <name val="Arial Narrow"/>
      <family val="2"/>
      <charset val="1"/>
    </font>
    <font>
      <b/>
      <sz val="22"/>
      <color rgb="FFFF0000"/>
      <name val="Arial Narrow"/>
      <family val="2"/>
      <charset val="1"/>
    </font>
    <font>
      <b/>
      <sz val="20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15"/>
      <color rgb="FF000000"/>
      <name val="Arial Narrow"/>
      <family val="2"/>
      <charset val="1"/>
    </font>
    <font>
      <b/>
      <sz val="15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sz val="16"/>
      <color rgb="FF000000"/>
      <name val="Arial Narrow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3366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Bookman Old Style"/>
      <family val="1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Comic Sans MS"/>
      <family val="4"/>
      <charset val="1"/>
    </font>
    <font>
      <b/>
      <sz val="16"/>
      <color rgb="FF000000"/>
      <name val="Comic Sans MS"/>
      <family val="4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Bookman Old Style"/>
      <family val="1"/>
      <charset val="1"/>
    </font>
    <font>
      <b/>
      <sz val="16"/>
      <color rgb="FF003366"/>
      <name val="Bookman Old Style"/>
      <family val="1"/>
      <charset val="1"/>
    </font>
    <font>
      <b/>
      <sz val="14"/>
      <color rgb="FF333399"/>
      <name val="Bookman Old Style"/>
      <family val="1"/>
      <charset val="1"/>
    </font>
    <font>
      <sz val="16"/>
      <color rgb="FF003366"/>
      <name val="Calibri"/>
      <family val="2"/>
      <charset val="1"/>
    </font>
    <font>
      <b/>
      <sz val="10"/>
      <color rgb="FF000000"/>
      <name val="Bookman Old Style"/>
      <family val="1"/>
      <charset val="1"/>
    </font>
    <font>
      <b/>
      <sz val="9"/>
      <color rgb="FF000000"/>
      <name val="Bookman Old Style"/>
      <family val="1"/>
      <charset val="1"/>
    </font>
    <font>
      <b/>
      <sz val="8"/>
      <color rgb="FF000000"/>
      <name val="Bookman Old Style"/>
      <family val="1"/>
      <charset val="1"/>
    </font>
    <font>
      <sz val="9"/>
      <color rgb="FF000000"/>
      <name val="Bookman Old Style"/>
      <family val="1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8"/>
      <color rgb="FF000000"/>
      <name val="Bookman Old Style"/>
      <family val="1"/>
      <charset val="1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00CCCC"/>
      </patternFill>
    </fill>
    <fill>
      <patternFill patternType="solid">
        <fgColor rgb="FF595959"/>
        <bgColor rgb="FF333333"/>
      </patternFill>
    </fill>
    <fill>
      <patternFill patternType="solid">
        <fgColor rgb="FFFFFFFF"/>
        <bgColor rgb="FFDCE6F2"/>
      </patternFill>
    </fill>
    <fill>
      <patternFill patternType="solid">
        <fgColor rgb="FFFFFF99"/>
        <bgColor rgb="FFCCFFCC"/>
      </patternFill>
    </fill>
    <fill>
      <patternFill patternType="solid">
        <fgColor rgb="FF808080"/>
        <bgColor rgb="FF969696"/>
      </patternFill>
    </fill>
    <fill>
      <patternFill patternType="solid">
        <fgColor rgb="FFCCFFFF"/>
        <bgColor rgb="FFCC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hair">
        <color rgb="FF1A1A1A"/>
      </left>
      <right style="hair">
        <color rgb="FF1A1A1A"/>
      </right>
      <top style="hair">
        <color rgb="FF1A1A1A"/>
      </top>
      <bottom style="hair">
        <color rgb="FF1A1A1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333333"/>
      </left>
      <right/>
      <top style="hair">
        <color rgb="FF333333"/>
      </top>
      <bottom style="hair">
        <color rgb="FF333333"/>
      </bottom>
      <diagonal/>
    </border>
    <border>
      <left style="hair">
        <color rgb="FF1A1A1A"/>
      </left>
      <right style="hair">
        <color auto="1"/>
      </right>
      <top style="hair">
        <color rgb="FF1A1A1A"/>
      </top>
      <bottom style="hair">
        <color rgb="FF333333"/>
      </bottom>
      <diagonal/>
    </border>
    <border>
      <left style="hair">
        <color rgb="FF333333"/>
      </left>
      <right style="hair">
        <color rgb="FF333333"/>
      </right>
      <top/>
      <bottom style="hair">
        <color rgb="FF333333"/>
      </bottom>
      <diagonal/>
    </border>
    <border>
      <left style="hair">
        <color rgb="FF333333"/>
      </left>
      <right/>
      <top/>
      <bottom style="hair">
        <color rgb="FF333333"/>
      </bottom>
      <diagonal/>
    </border>
    <border>
      <left style="hair">
        <color rgb="FF1A1A1A"/>
      </left>
      <right style="hair">
        <color rgb="FF1A1A1A"/>
      </right>
      <top style="hair">
        <color rgb="FF333333"/>
      </top>
      <bottom/>
      <diagonal/>
    </border>
    <border>
      <left style="hair">
        <color rgb="FF1A1A1A"/>
      </left>
      <right style="hair">
        <color rgb="FF333333"/>
      </right>
      <top style="hair">
        <color rgb="FF333333"/>
      </top>
      <bottom/>
      <diagonal/>
    </border>
    <border>
      <left/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1A1A1A"/>
      </left>
      <right style="hair">
        <color auto="1"/>
      </right>
      <top style="hair">
        <color rgb="FF1A1A1A"/>
      </top>
      <bottom style="hair">
        <color rgb="FF1A1A1A"/>
      </bottom>
      <diagonal/>
    </border>
    <border>
      <left style="hair">
        <color rgb="FF1A1A1A"/>
      </left>
      <right style="hair">
        <color auto="1"/>
      </right>
      <top/>
      <bottom style="hair">
        <color rgb="FF1A1A1A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1A1A1A"/>
      </left>
      <right style="hair">
        <color rgb="FF1A1A1A"/>
      </right>
      <top/>
      <bottom style="hair">
        <color rgb="FF1A1A1A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34" fillId="0" borderId="0" applyBorder="0" applyProtection="0"/>
    <xf numFmtId="0" fontId="40" fillId="0" borderId="0"/>
  </cellStyleXfs>
  <cellXfs count="188">
    <xf numFmtId="0" fontId="0" fillId="0" borderId="0" xfId="0"/>
    <xf numFmtId="0" fontId="2" fillId="0" borderId="0" xfId="1" applyFont="1" applyBorder="1" applyProtection="1">
      <protection hidden="1"/>
    </xf>
    <xf numFmtId="4" fontId="2" fillId="0" borderId="0" xfId="1" applyNumberFormat="1" applyFont="1" applyBorder="1" applyProtection="1">
      <protection hidden="1"/>
    </xf>
    <xf numFmtId="0" fontId="4" fillId="0" borderId="2" xfId="1" applyFont="1" applyBorder="1" applyAlignment="1" applyProtection="1">
      <alignment horizontal="center" vertical="center" wrapText="1"/>
      <protection hidden="1"/>
    </xf>
    <xf numFmtId="0" fontId="4" fillId="0" borderId="3" xfId="1" applyFont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left" vertical="center" wrapText="1"/>
      <protection hidden="1"/>
    </xf>
    <xf numFmtId="0" fontId="2" fillId="0" borderId="4" xfId="1" applyFont="1" applyBorder="1" applyAlignment="1" applyProtection="1">
      <alignment vertical="center" wrapText="1"/>
      <protection hidden="1"/>
    </xf>
    <xf numFmtId="0" fontId="4" fillId="0" borderId="0" xfId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4" fontId="5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3" fontId="12" fillId="2" borderId="17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2" borderId="2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9" fontId="0" fillId="0" borderId="10" xfId="0" applyNumberForma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39" fontId="0" fillId="0" borderId="11" xfId="0" applyNumberFormat="1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3" fontId="0" fillId="6" borderId="13" xfId="0" applyNumberFormat="1" applyFill="1" applyBorder="1" applyAlignment="1">
      <alignment horizontal="center" vertical="center"/>
    </xf>
    <xf numFmtId="39" fontId="0" fillId="0" borderId="14" xfId="0" applyNumberFormat="1" applyBorder="1" applyAlignment="1">
      <alignment vertical="center"/>
    </xf>
    <xf numFmtId="0" fontId="20" fillId="2" borderId="22" xfId="0" applyFont="1" applyFill="1" applyBorder="1" applyAlignment="1">
      <alignment horizontal="center" vertical="center" wrapText="1"/>
    </xf>
    <xf numFmtId="3" fontId="20" fillId="2" borderId="23" xfId="0" applyNumberFormat="1" applyFont="1" applyFill="1" applyBorder="1" applyAlignment="1">
      <alignment horizontal="center" vertical="center"/>
    </xf>
    <xf numFmtId="3" fontId="20" fillId="2" borderId="24" xfId="0" applyNumberFormat="1" applyFont="1" applyFill="1" applyBorder="1" applyAlignment="1">
      <alignment horizontal="center" vertical="center"/>
    </xf>
    <xf numFmtId="0" fontId="18" fillId="0" borderId="0" xfId="0" applyFont="1"/>
    <xf numFmtId="0" fontId="1" fillId="0" borderId="9" xfId="0" applyFont="1" applyBorder="1" applyAlignment="1">
      <alignment vertical="center"/>
    </xf>
    <xf numFmtId="39" fontId="0" fillId="0" borderId="9" xfId="0" applyNumberFormat="1" applyBorder="1" applyAlignment="1">
      <alignment horizontal="center" vertical="center"/>
    </xf>
    <xf numFmtId="0" fontId="0" fillId="3" borderId="9" xfId="0" applyFill="1" applyBorder="1"/>
    <xf numFmtId="0" fontId="1" fillId="0" borderId="2" xfId="0" applyFont="1" applyBorder="1" applyAlignment="1">
      <alignment vertical="center"/>
    </xf>
    <xf numFmtId="39" fontId="0" fillId="0" borderId="2" xfId="0" applyNumberFormat="1" applyBorder="1" applyAlignment="1">
      <alignment horizontal="center" vertical="center"/>
    </xf>
    <xf numFmtId="0" fontId="0" fillId="3" borderId="2" xfId="0" applyFill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0" fontId="0" fillId="3" borderId="3" xfId="0" applyFill="1" applyBorder="1"/>
    <xf numFmtId="39" fontId="0" fillId="0" borderId="3" xfId="0" applyNumberFormat="1" applyBorder="1" applyAlignment="1">
      <alignment horizontal="center" vertical="center"/>
    </xf>
    <xf numFmtId="39" fontId="0" fillId="0" borderId="12" xfId="0" applyNumberForma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3" borderId="13" xfId="0" applyFill="1" applyBorder="1"/>
    <xf numFmtId="39" fontId="0" fillId="0" borderId="13" xfId="0" applyNumberForma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39" fontId="0" fillId="0" borderId="15" xfId="0" applyNumberFormat="1" applyBorder="1" applyAlignment="1">
      <alignment horizontal="center" vertical="center"/>
    </xf>
    <xf numFmtId="0" fontId="0" fillId="3" borderId="15" xfId="0" applyFill="1" applyBorder="1"/>
    <xf numFmtId="39" fontId="0" fillId="0" borderId="16" xfId="0" applyNumberFormat="1" applyBorder="1" applyAlignment="1">
      <alignment vertical="center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8" fillId="7" borderId="26" xfId="0" applyFont="1" applyFill="1" applyBorder="1" applyAlignment="1" applyProtection="1">
      <alignment horizontal="center" vertical="center" wrapText="1"/>
      <protection locked="0"/>
    </xf>
    <xf numFmtId="0" fontId="28" fillId="5" borderId="29" xfId="0" applyFont="1" applyFill="1" applyBorder="1" applyAlignment="1" applyProtection="1">
      <alignment horizontal="center" vertical="center" wrapText="1"/>
      <protection locked="0"/>
    </xf>
    <xf numFmtId="0" fontId="28" fillId="5" borderId="3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9" fillId="0" borderId="31" xfId="0" applyFont="1" applyBorder="1" applyAlignment="1" applyProtection="1">
      <alignment vertical="center" wrapText="1"/>
      <protection locked="0"/>
    </xf>
    <xf numFmtId="0" fontId="29" fillId="0" borderId="32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3" fontId="0" fillId="0" borderId="26" xfId="0" applyNumberFormat="1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14" fontId="0" fillId="0" borderId="26" xfId="0" applyNumberFormat="1" applyBorder="1" applyAlignment="1" applyProtection="1">
      <alignment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3" fontId="0" fillId="4" borderId="26" xfId="0" applyNumberFormat="1" applyFill="1" applyBorder="1" applyAlignment="1" applyProtection="1">
      <alignment wrapText="1"/>
      <protection locked="0"/>
    </xf>
    <xf numFmtId="0" fontId="0" fillId="4" borderId="27" xfId="0" applyFill="1" applyBorder="1" applyAlignment="1" applyProtection="1">
      <alignment wrapText="1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14" fontId="31" fillId="0" borderId="0" xfId="0" applyNumberFormat="1" applyFont="1" applyAlignment="1" applyProtection="1">
      <alignment vertical="center"/>
      <protection locked="0"/>
    </xf>
    <xf numFmtId="1" fontId="0" fillId="0" borderId="26" xfId="1" applyNumberFormat="1" applyFont="1" applyBorder="1" applyAlignment="1" applyProtection="1">
      <alignment horizontal="center"/>
      <protection locked="0"/>
    </xf>
    <xf numFmtId="0" fontId="33" fillId="0" borderId="34" xfId="0" applyFont="1" applyBorder="1" applyAlignment="1" applyProtection="1">
      <alignment horizontal="center" vertical="top"/>
      <protection locked="0"/>
    </xf>
    <xf numFmtId="0" fontId="33" fillId="0" borderId="35" xfId="0" applyFont="1" applyBorder="1" applyAlignment="1" applyProtection="1">
      <alignment horizontal="center" vertical="top"/>
      <protection locked="0"/>
    </xf>
    <xf numFmtId="1" fontId="21" fillId="0" borderId="0" xfId="0" applyNumberFormat="1" applyFont="1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0" fontId="0" fillId="8" borderId="36" xfId="0" applyFill="1" applyBorder="1" applyAlignment="1" applyProtection="1">
      <alignment wrapText="1"/>
      <protection locked="0"/>
    </xf>
    <xf numFmtId="0" fontId="15" fillId="8" borderId="36" xfId="0" applyFont="1" applyFill="1" applyBorder="1" applyAlignment="1" applyProtection="1">
      <alignment horizontal="center" wrapText="1"/>
      <protection hidden="1"/>
    </xf>
    <xf numFmtId="0" fontId="32" fillId="8" borderId="36" xfId="0" applyFont="1" applyFill="1" applyBorder="1" applyAlignment="1" applyProtection="1">
      <alignment horizontal="center" wrapText="1"/>
      <protection hidden="1"/>
    </xf>
    <xf numFmtId="0" fontId="35" fillId="8" borderId="36" xfId="0" applyFont="1" applyFill="1" applyBorder="1" applyAlignment="1" applyProtection="1">
      <alignment wrapText="1"/>
      <protection locked="0"/>
    </xf>
    <xf numFmtId="0" fontId="23" fillId="8" borderId="36" xfId="0" applyFont="1" applyFill="1" applyBorder="1" applyAlignment="1" applyProtection="1">
      <alignment horizontal="center" wrapText="1"/>
      <protection hidden="1"/>
    </xf>
    <xf numFmtId="0" fontId="35" fillId="8" borderId="37" xfId="0" applyFont="1" applyFill="1" applyBorder="1" applyAlignment="1" applyProtection="1">
      <alignment wrapText="1"/>
      <protection locked="0"/>
    </xf>
    <xf numFmtId="0" fontId="36" fillId="8" borderId="36" xfId="0" applyFont="1" applyFill="1" applyBorder="1" applyProtection="1">
      <protection locked="0"/>
    </xf>
    <xf numFmtId="1" fontId="29" fillId="0" borderId="31" xfId="0" applyNumberFormat="1" applyFont="1" applyBorder="1" applyAlignment="1" applyProtection="1">
      <alignment horizontal="center" vertical="center" wrapText="1"/>
      <protection locked="0"/>
    </xf>
    <xf numFmtId="1" fontId="0" fillId="0" borderId="33" xfId="0" applyNumberFormat="1" applyBorder="1" applyAlignment="1" applyProtection="1">
      <alignment horizontal="center" wrapText="1"/>
      <protection hidden="1"/>
    </xf>
    <xf numFmtId="1" fontId="0" fillId="0" borderId="27" xfId="0" applyNumberFormat="1" applyBorder="1" applyAlignment="1" applyProtection="1">
      <alignment horizontal="center" wrapText="1"/>
      <protection hidden="1"/>
    </xf>
    <xf numFmtId="1" fontId="0" fillId="8" borderId="36" xfId="0" applyNumberFormat="1" applyFill="1" applyBorder="1" applyAlignment="1" applyProtection="1">
      <alignment wrapText="1"/>
      <protection locked="0"/>
    </xf>
    <xf numFmtId="1" fontId="37" fillId="0" borderId="33" xfId="0" applyNumberFormat="1" applyFont="1" applyBorder="1" applyAlignment="1" applyProtection="1">
      <alignment horizontal="center" wrapText="1"/>
      <protection hidden="1"/>
    </xf>
    <xf numFmtId="1" fontId="37" fillId="0" borderId="27" xfId="0" applyNumberFormat="1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49" fontId="21" fillId="0" borderId="0" xfId="0" applyNumberFormat="1" applyFont="1" applyAlignment="1" applyProtection="1">
      <alignment wrapText="1"/>
      <protection locked="0"/>
    </xf>
    <xf numFmtId="49" fontId="28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31" xfId="0" applyNumberFormat="1" applyFont="1" applyBorder="1" applyAlignment="1" applyProtection="1">
      <alignment vertical="center" wrapText="1"/>
      <protection locked="0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4" borderId="26" xfId="0" applyNumberFormat="1" applyFill="1" applyBorder="1" applyAlignment="1" applyProtection="1">
      <alignment horizontal="center"/>
      <protection locked="0"/>
    </xf>
    <xf numFmtId="49" fontId="0" fillId="8" borderId="36" xfId="0" applyNumberFormat="1" applyFill="1" applyBorder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9" fillId="2" borderId="38" xfId="0" applyFont="1" applyFill="1" applyBorder="1" applyAlignment="1" applyProtection="1">
      <alignment horizontal="center" vertical="center" wrapText="1"/>
      <protection hidden="1"/>
    </xf>
    <xf numFmtId="3" fontId="11" fillId="0" borderId="10" xfId="0" applyNumberFormat="1" applyFont="1" applyBorder="1" applyAlignment="1" applyProtection="1">
      <alignment horizontal="center" vertical="center"/>
      <protection hidden="1"/>
    </xf>
    <xf numFmtId="3" fontId="11" fillId="0" borderId="11" xfId="0" applyNumberFormat="1" applyFont="1" applyBorder="1" applyAlignment="1" applyProtection="1">
      <alignment horizontal="center" vertical="center"/>
      <protection hidden="1"/>
    </xf>
    <xf numFmtId="3" fontId="11" fillId="0" borderId="12" xfId="0" applyNumberFormat="1" applyFont="1" applyBorder="1" applyAlignment="1" applyProtection="1">
      <alignment horizontal="center" vertical="center"/>
      <protection hidden="1"/>
    </xf>
    <xf numFmtId="3" fontId="11" fillId="0" borderId="14" xfId="0" applyNumberFormat="1" applyFont="1" applyBorder="1" applyAlignment="1" applyProtection="1">
      <alignment horizontal="center" vertical="center"/>
      <protection hidden="1"/>
    </xf>
    <xf numFmtId="3" fontId="11" fillId="0" borderId="16" xfId="0" applyNumberFormat="1" applyFont="1" applyBorder="1" applyAlignment="1" applyProtection="1">
      <alignment horizontal="center" vertical="center"/>
      <protection hidden="1"/>
    </xf>
    <xf numFmtId="0" fontId="29" fillId="7" borderId="39" xfId="0" applyFont="1" applyFill="1" applyBorder="1" applyAlignment="1" applyProtection="1">
      <alignment horizontal="center" vertical="center" wrapText="1"/>
      <protection locked="0"/>
    </xf>
    <xf numFmtId="0" fontId="29" fillId="5" borderId="39" xfId="0" applyFont="1" applyFill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vertical="center" wrapText="1"/>
      <protection locked="0"/>
    </xf>
    <xf numFmtId="0" fontId="30" fillId="0" borderId="39" xfId="0" applyFont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/>
      <protection locked="0"/>
    </xf>
    <xf numFmtId="3" fontId="0" fillId="10" borderId="26" xfId="0" applyNumberFormat="1" applyFill="1" applyBorder="1" applyAlignment="1" applyProtection="1">
      <alignment wrapText="1"/>
      <protection locked="0"/>
    </xf>
    <xf numFmtId="0" fontId="0" fillId="10" borderId="27" xfId="0" applyFill="1" applyBorder="1" applyAlignment="1" applyProtection="1">
      <alignment wrapText="1"/>
      <protection locked="0"/>
    </xf>
    <xf numFmtId="14" fontId="0" fillId="10" borderId="26" xfId="0" applyNumberFormat="1" applyFill="1" applyBorder="1" applyAlignment="1" applyProtection="1">
      <alignment wrapText="1"/>
      <protection locked="0"/>
    </xf>
    <xf numFmtId="0" fontId="0" fillId="10" borderId="26" xfId="0" applyFill="1" applyBorder="1" applyAlignment="1" applyProtection="1">
      <alignment horizontal="center" wrapText="1"/>
      <protection locked="0"/>
    </xf>
    <xf numFmtId="1" fontId="0" fillId="10" borderId="33" xfId="0" applyNumberFormat="1" applyFill="1" applyBorder="1" applyAlignment="1" applyProtection="1">
      <alignment horizontal="center" wrapText="1"/>
      <protection hidden="1"/>
    </xf>
    <xf numFmtId="1" fontId="0" fillId="10" borderId="27" xfId="0" applyNumberFormat="1" applyFill="1" applyBorder="1" applyAlignment="1" applyProtection="1">
      <alignment horizontal="center" wrapText="1"/>
      <protection hidden="1"/>
    </xf>
    <xf numFmtId="49" fontId="0" fillId="10" borderId="26" xfId="0" applyNumberFormat="1" applyFill="1" applyBorder="1" applyAlignment="1" applyProtection="1">
      <alignment horizontal="center"/>
      <protection locked="0"/>
    </xf>
    <xf numFmtId="0" fontId="0" fillId="10" borderId="26" xfId="0" applyFill="1" applyBorder="1" applyAlignment="1" applyProtection="1">
      <alignment horizontal="center"/>
      <protection locked="0"/>
    </xf>
    <xf numFmtId="0" fontId="0" fillId="10" borderId="0" xfId="0" applyFill="1"/>
    <xf numFmtId="0" fontId="0" fillId="10" borderId="0" xfId="0" applyFill="1" applyProtection="1">
      <protection locked="0"/>
    </xf>
    <xf numFmtId="0" fontId="38" fillId="9" borderId="41" xfId="0" applyFont="1" applyFill="1" applyBorder="1" applyAlignment="1">
      <alignment vertical="top"/>
    </xf>
    <xf numFmtId="1" fontId="38" fillId="9" borderId="41" xfId="0" applyNumberFormat="1" applyFont="1" applyFill="1" applyBorder="1" applyAlignment="1">
      <alignment horizontal="center" vertical="top"/>
    </xf>
    <xf numFmtId="0" fontId="38" fillId="9" borderId="41" xfId="0" applyFont="1" applyFill="1" applyBorder="1" applyAlignment="1">
      <alignment horizontal="center" vertical="top"/>
    </xf>
    <xf numFmtId="0" fontId="38" fillId="9" borderId="41" xfId="0" applyFont="1" applyFill="1" applyBorder="1" applyAlignment="1">
      <alignment horizontal="center"/>
    </xf>
    <xf numFmtId="1" fontId="38" fillId="11" borderId="41" xfId="0" applyNumberFormat="1" applyFont="1" applyFill="1" applyBorder="1" applyAlignment="1">
      <alignment horizontal="center" vertical="top"/>
    </xf>
    <xf numFmtId="0" fontId="38" fillId="11" borderId="41" xfId="0" applyFont="1" applyFill="1" applyBorder="1" applyAlignment="1">
      <alignment horizontal="center" vertical="top"/>
    </xf>
    <xf numFmtId="0" fontId="38" fillId="11" borderId="41" xfId="0" applyFont="1" applyFill="1" applyBorder="1" applyAlignment="1">
      <alignment horizontal="center"/>
    </xf>
    <xf numFmtId="14" fontId="38" fillId="9" borderId="41" xfId="0" applyNumberFormat="1" applyFont="1" applyFill="1" applyBorder="1" applyAlignment="1">
      <alignment vertical="top"/>
    </xf>
    <xf numFmtId="14" fontId="38" fillId="11" borderId="41" xfId="0" applyNumberFormat="1" applyFont="1" applyFill="1" applyBorder="1" applyAlignment="1">
      <alignment vertical="top"/>
    </xf>
    <xf numFmtId="14" fontId="38" fillId="9" borderId="41" xfId="0" applyNumberFormat="1" applyFont="1" applyFill="1" applyBorder="1"/>
    <xf numFmtId="14" fontId="38" fillId="11" borderId="41" xfId="0" applyNumberFormat="1" applyFont="1" applyFill="1" applyBorder="1"/>
    <xf numFmtId="1" fontId="39" fillId="10" borderId="29" xfId="1" applyNumberFormat="1" applyFont="1" applyFill="1" applyBorder="1" applyAlignment="1" applyProtection="1">
      <alignment horizontal="center"/>
      <protection locked="0"/>
    </xf>
    <xf numFmtId="3" fontId="39" fillId="10" borderId="29" xfId="1" applyNumberFormat="1" applyFont="1" applyFill="1" applyBorder="1" applyAlignment="1" applyProtection="1">
      <alignment horizontal="center"/>
      <protection locked="0"/>
    </xf>
    <xf numFmtId="0" fontId="39" fillId="10" borderId="29" xfId="1" applyFont="1" applyFill="1" applyBorder="1" applyAlignment="1" applyProtection="1">
      <alignment horizontal="left" wrapText="1"/>
      <protection locked="0"/>
    </xf>
    <xf numFmtId="14" fontId="39" fillId="10" borderId="40" xfId="0" applyNumberFormat="1" applyFont="1" applyFill="1" applyBorder="1" applyAlignment="1" applyProtection="1">
      <alignment wrapText="1"/>
      <protection locked="0"/>
    </xf>
    <xf numFmtId="0" fontId="39" fillId="10" borderId="40" xfId="0" applyFont="1" applyFill="1" applyBorder="1" applyAlignment="1" applyProtection="1">
      <alignment horizontal="center"/>
      <protection locked="0"/>
    </xf>
    <xf numFmtId="0" fontId="39" fillId="10" borderId="29" xfId="0" applyFont="1" applyFill="1" applyBorder="1" applyProtection="1">
      <protection locked="0"/>
    </xf>
    <xf numFmtId="0" fontId="39" fillId="10" borderId="30" xfId="0" applyFont="1" applyFill="1" applyBorder="1" applyProtection="1">
      <protection locked="0"/>
    </xf>
    <xf numFmtId="0" fontId="39" fillId="10" borderId="35" xfId="0" applyFont="1" applyFill="1" applyBorder="1" applyAlignment="1" applyProtection="1">
      <alignment horizontal="center" vertical="top"/>
      <protection locked="0"/>
    </xf>
    <xf numFmtId="9" fontId="39" fillId="10" borderId="15" xfId="1" applyNumberFormat="1" applyFont="1" applyFill="1" applyBorder="1" applyAlignment="1" applyProtection="1">
      <alignment horizontal="center"/>
      <protection locked="0"/>
    </xf>
    <xf numFmtId="0" fontId="39" fillId="10" borderId="0" xfId="0" applyFont="1" applyFill="1" applyProtection="1">
      <protection locked="0"/>
    </xf>
    <xf numFmtId="14" fontId="38" fillId="9" borderId="41" xfId="2" applyNumberFormat="1" applyFont="1" applyFill="1" applyBorder="1" applyAlignment="1" applyProtection="1">
      <alignment horizontal="right" vertical="top"/>
      <protection locked="0"/>
    </xf>
    <xf numFmtId="0" fontId="41" fillId="0" borderId="30" xfId="0" applyFont="1" applyBorder="1" applyAlignment="1" applyProtection="1">
      <alignment horizontal="center"/>
      <protection locked="0"/>
    </xf>
    <xf numFmtId="0" fontId="41" fillId="0" borderId="27" xfId="0" applyFont="1" applyBorder="1" applyAlignment="1" applyProtection="1">
      <alignment horizontal="center"/>
      <protection locked="0"/>
    </xf>
    <xf numFmtId="49" fontId="0" fillId="10" borderId="26" xfId="0" applyNumberFormat="1" applyFill="1" applyBorder="1" applyAlignment="1" applyProtection="1">
      <alignment horizontal="left" wrapText="1"/>
      <protection locked="0"/>
    </xf>
    <xf numFmtId="0" fontId="0" fillId="11" borderId="1" xfId="0" applyFill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6" fillId="5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9" fillId="2" borderId="5" xfId="0" applyFont="1" applyFill="1" applyBorder="1" applyAlignment="1">
      <alignment horizontal="center" vertical="center" wrapText="1"/>
    </xf>
    <xf numFmtId="1" fontId="28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5" fillId="7" borderId="28" xfId="0" applyFont="1" applyFill="1" applyBorder="1" applyAlignment="1" applyProtection="1">
      <alignment horizontal="center" vertical="center" wrapText="1"/>
      <protection locked="0"/>
    </xf>
    <xf numFmtId="0" fontId="25" fillId="5" borderId="2" xfId="0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6" fillId="5" borderId="39" xfId="0" applyFont="1" applyFill="1" applyBorder="1" applyAlignment="1" applyProtection="1">
      <alignment horizontal="center" vertical="center"/>
      <protection locked="0"/>
    </xf>
    <xf numFmtId="0" fontId="26" fillId="7" borderId="39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_DOCENTES" xfId="2" xr:uid="{00000000-0005-0000-0000-000001000000}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DBE5F1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DCE6F2"/>
      <rgbColor rgb="FFCCFFCC"/>
      <rgbColor rgb="FFFFFF99"/>
      <rgbColor rgb="FF95B3D7"/>
      <rgbColor rgb="FFE6B9B8"/>
      <rgbColor rgb="FFFF66CC"/>
      <rgbColor rgb="FFFFCC99"/>
      <rgbColor rgb="FF3366FF"/>
      <rgbColor rgb="FF00B0F0"/>
      <rgbColor rgb="FF92D050"/>
      <rgbColor rgb="FFFFCC00"/>
      <rgbColor rgb="FFFF9900"/>
      <rgbColor rgb="FFFF3333"/>
      <rgbColor rgb="FF595959"/>
      <rgbColor rgb="FF969696"/>
      <rgbColor rgb="FF003366"/>
      <rgbColor rgb="FF339966"/>
      <rgbColor rgb="FF003300"/>
      <rgbColor rgb="FF1A1A1A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73080</xdr:colOff>
      <xdr:row>0</xdr:row>
      <xdr:rowOff>0</xdr:rowOff>
    </xdr:from>
    <xdr:to>
      <xdr:col>8</xdr:col>
      <xdr:colOff>300600</xdr:colOff>
      <xdr:row>0</xdr:row>
      <xdr:rowOff>588240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3080" y="0"/>
          <a:ext cx="10666800" cy="5882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73080</xdr:colOff>
      <xdr:row>0</xdr:row>
      <xdr:rowOff>0</xdr:rowOff>
    </xdr:from>
    <xdr:to>
      <xdr:col>7</xdr:col>
      <xdr:colOff>792720</xdr:colOff>
      <xdr:row>0</xdr:row>
      <xdr:rowOff>588240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3080" y="0"/>
          <a:ext cx="10682640" cy="5882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4"/>
  <sheetViews>
    <sheetView workbookViewId="0"/>
  </sheetViews>
  <sheetFormatPr baseColWidth="10" defaultColWidth="9.1796875" defaultRowHeight="14.5" x14ac:dyDescent="0.35"/>
  <cols>
    <col min="1" max="1" width="11.54296875" style="1"/>
    <col min="2" max="2" width="82.453125" style="1"/>
    <col min="3" max="3" width="29" style="1"/>
    <col min="4" max="196" width="7.1796875" style="1"/>
    <col min="197" max="197" width="12.54296875" style="1"/>
    <col min="198" max="198" width="8.1796875" style="1"/>
    <col min="199" max="199" width="56.54296875" style="1"/>
    <col min="200" max="200" width="10.1796875" style="1"/>
    <col min="201" max="224" width="0" style="1" hidden="1"/>
    <col min="225" max="225" width="13.453125" style="1"/>
    <col min="226" max="226" width="15.453125" style="1"/>
    <col min="227" max="256" width="11.26953125" style="1"/>
    <col min="257" max="257" width="8.1796875" style="1"/>
    <col min="258" max="258" width="82.453125" style="1"/>
    <col min="259" max="259" width="29" style="1"/>
    <col min="260" max="452" width="7.1796875" style="1"/>
    <col min="453" max="453" width="12.54296875" style="1"/>
    <col min="454" max="454" width="8.1796875" style="1"/>
    <col min="455" max="455" width="56.54296875" style="1"/>
    <col min="456" max="456" width="10.1796875" style="1"/>
    <col min="457" max="480" width="0" style="1" hidden="1"/>
    <col min="481" max="481" width="13.453125" style="1"/>
    <col min="482" max="482" width="15.453125" style="1"/>
    <col min="483" max="512" width="11.26953125" style="1"/>
    <col min="513" max="513" width="8.1796875" style="1"/>
    <col min="514" max="514" width="82.453125" style="1"/>
    <col min="515" max="515" width="29" style="1"/>
    <col min="516" max="708" width="7.1796875" style="1"/>
    <col min="709" max="709" width="12.54296875" style="1"/>
    <col min="710" max="710" width="8.1796875" style="1"/>
    <col min="711" max="711" width="56.54296875" style="1"/>
    <col min="712" max="712" width="10.1796875" style="1"/>
    <col min="713" max="736" width="0" style="1" hidden="1"/>
    <col min="737" max="737" width="13.453125" style="1"/>
    <col min="738" max="738" width="15.453125" style="1"/>
    <col min="739" max="768" width="11.26953125" style="1"/>
    <col min="769" max="769" width="8.1796875" style="1"/>
    <col min="770" max="770" width="82.453125" style="1"/>
    <col min="771" max="771" width="29" style="1"/>
    <col min="772" max="964" width="7.1796875" style="1"/>
    <col min="965" max="965" width="12.54296875" style="1"/>
    <col min="966" max="966" width="8.1796875" style="1"/>
    <col min="967" max="967" width="56.54296875" style="1"/>
    <col min="968" max="968" width="10.1796875" style="1"/>
    <col min="969" max="992" width="0" style="1" hidden="1"/>
    <col min="993" max="993" width="13.453125" style="1"/>
    <col min="994" max="994" width="15.453125" style="1"/>
    <col min="995" max="1025" width="11.26953125" style="1"/>
  </cols>
  <sheetData>
    <row r="1" spans="1:3" x14ac:dyDescent="0.35">
      <c r="A1"/>
      <c r="B1"/>
      <c r="C1"/>
    </row>
    <row r="2" spans="1:3" ht="20" x14ac:dyDescent="0.4">
      <c r="A2" s="170" t="s">
        <v>0</v>
      </c>
      <c r="B2" s="170"/>
      <c r="C2" s="170"/>
    </row>
    <row r="3" spans="1:3" x14ac:dyDescent="0.35">
      <c r="A3" s="2"/>
      <c r="B3" s="2"/>
      <c r="C3" s="2"/>
    </row>
    <row r="4" spans="1:3" x14ac:dyDescent="0.35">
      <c r="A4" s="3" t="s">
        <v>1</v>
      </c>
      <c r="B4" s="3" t="s">
        <v>2</v>
      </c>
      <c r="C4" s="3" t="s">
        <v>3</v>
      </c>
    </row>
    <row r="5" spans="1:3" ht="24.75" customHeight="1" x14ac:dyDescent="0.35">
      <c r="A5" s="3" t="s">
        <v>4</v>
      </c>
      <c r="B5" s="3" t="s">
        <v>5</v>
      </c>
      <c r="C5" s="4"/>
    </row>
    <row r="6" spans="1:3" ht="18" customHeight="1" x14ac:dyDescent="0.35">
      <c r="A6" s="3" t="s">
        <v>6</v>
      </c>
      <c r="B6" s="5" t="s">
        <v>7</v>
      </c>
      <c r="C6" s="4" t="s">
        <v>8</v>
      </c>
    </row>
    <row r="7" spans="1:3" ht="18" customHeight="1" x14ac:dyDescent="0.35">
      <c r="A7" s="3" t="s">
        <v>9</v>
      </c>
      <c r="B7" s="5" t="s">
        <v>10</v>
      </c>
      <c r="C7" s="4" t="s">
        <v>8</v>
      </c>
    </row>
    <row r="8" spans="1:3" ht="18" customHeight="1" x14ac:dyDescent="0.35">
      <c r="A8" s="3" t="s">
        <v>11</v>
      </c>
      <c r="B8" s="5" t="s">
        <v>12</v>
      </c>
      <c r="C8" s="4" t="s">
        <v>8</v>
      </c>
    </row>
    <row r="9" spans="1:3" ht="18" customHeight="1" x14ac:dyDescent="0.35">
      <c r="A9" s="3" t="s">
        <v>13</v>
      </c>
      <c r="B9" s="5" t="s">
        <v>14</v>
      </c>
      <c r="C9" s="4" t="s">
        <v>8</v>
      </c>
    </row>
    <row r="10" spans="1:3" ht="18" customHeight="1" x14ac:dyDescent="0.35">
      <c r="A10" s="3" t="s">
        <v>15</v>
      </c>
      <c r="B10" s="5" t="s">
        <v>16</v>
      </c>
      <c r="C10" s="4" t="s">
        <v>17</v>
      </c>
    </row>
    <row r="11" spans="1:3" ht="18" customHeight="1" x14ac:dyDescent="0.35">
      <c r="A11" s="3" t="s">
        <v>18</v>
      </c>
      <c r="B11" s="5" t="s">
        <v>19</v>
      </c>
      <c r="C11" s="4" t="s">
        <v>8</v>
      </c>
    </row>
    <row r="12" spans="1:3" ht="18" customHeight="1" x14ac:dyDescent="0.35">
      <c r="A12" s="3" t="s">
        <v>20</v>
      </c>
      <c r="B12" s="5" t="s">
        <v>21</v>
      </c>
      <c r="C12" s="4" t="s">
        <v>8</v>
      </c>
    </row>
    <row r="13" spans="1:3" ht="18" customHeight="1" x14ac:dyDescent="0.35">
      <c r="A13" s="3" t="s">
        <v>22</v>
      </c>
      <c r="B13" s="5" t="s">
        <v>23</v>
      </c>
      <c r="C13" s="4" t="s">
        <v>8</v>
      </c>
    </row>
    <row r="14" spans="1:3" ht="18" customHeight="1" x14ac:dyDescent="0.35">
      <c r="A14" s="3" t="s">
        <v>24</v>
      </c>
      <c r="B14" s="5" t="s">
        <v>25</v>
      </c>
      <c r="C14" s="4" t="s">
        <v>17</v>
      </c>
    </row>
    <row r="15" spans="1:3" ht="18" customHeight="1" x14ac:dyDescent="0.35">
      <c r="A15" s="3" t="s">
        <v>26</v>
      </c>
      <c r="B15" s="5" t="s">
        <v>27</v>
      </c>
      <c r="C15" s="4" t="s">
        <v>8</v>
      </c>
    </row>
    <row r="16" spans="1:3" ht="18" customHeight="1" x14ac:dyDescent="0.35">
      <c r="A16" s="3" t="s">
        <v>28</v>
      </c>
      <c r="B16" s="5" t="s">
        <v>29</v>
      </c>
      <c r="C16" s="4" t="s">
        <v>8</v>
      </c>
    </row>
    <row r="17" spans="1:3" ht="18" customHeight="1" x14ac:dyDescent="0.35">
      <c r="A17" s="3" t="s">
        <v>30</v>
      </c>
      <c r="B17" s="5" t="s">
        <v>31</v>
      </c>
      <c r="C17" s="4" t="s">
        <v>17</v>
      </c>
    </row>
    <row r="18" spans="1:3" ht="18" customHeight="1" x14ac:dyDescent="0.35">
      <c r="A18" s="3" t="s">
        <v>32</v>
      </c>
      <c r="B18" s="5" t="s">
        <v>33</v>
      </c>
      <c r="C18" s="4" t="s">
        <v>17</v>
      </c>
    </row>
    <row r="19" spans="1:3" ht="18" customHeight="1" x14ac:dyDescent="0.35">
      <c r="A19" s="3" t="s">
        <v>34</v>
      </c>
      <c r="B19" s="5" t="s">
        <v>35</v>
      </c>
      <c r="C19" s="4" t="s">
        <v>8</v>
      </c>
    </row>
    <row r="20" spans="1:3" ht="18" customHeight="1" x14ac:dyDescent="0.35">
      <c r="A20" s="3" t="s">
        <v>36</v>
      </c>
      <c r="B20" s="5" t="s">
        <v>37</v>
      </c>
      <c r="C20" s="4" t="s">
        <v>8</v>
      </c>
    </row>
    <row r="21" spans="1:3" ht="18" customHeight="1" x14ac:dyDescent="0.35">
      <c r="A21" s="3" t="s">
        <v>38</v>
      </c>
      <c r="B21" s="5" t="s">
        <v>39</v>
      </c>
      <c r="C21" s="4" t="s">
        <v>17</v>
      </c>
    </row>
    <row r="22" spans="1:3" ht="18" customHeight="1" x14ac:dyDescent="0.35">
      <c r="A22" s="3" t="s">
        <v>40</v>
      </c>
      <c r="B22" s="5" t="s">
        <v>41</v>
      </c>
      <c r="C22" s="4" t="s">
        <v>17</v>
      </c>
    </row>
    <row r="23" spans="1:3" ht="18" customHeight="1" x14ac:dyDescent="0.35">
      <c r="A23" s="3" t="s">
        <v>42</v>
      </c>
      <c r="B23" s="5" t="s">
        <v>43</v>
      </c>
      <c r="C23" s="4" t="s">
        <v>17</v>
      </c>
    </row>
    <row r="24" spans="1:3" ht="18" customHeight="1" x14ac:dyDescent="0.35">
      <c r="A24" s="3" t="s">
        <v>44</v>
      </c>
      <c r="B24" s="5" t="s">
        <v>45</v>
      </c>
      <c r="C24" s="4" t="s">
        <v>17</v>
      </c>
    </row>
    <row r="25" spans="1:3" ht="18" customHeight="1" x14ac:dyDescent="0.35">
      <c r="A25" s="3" t="s">
        <v>46</v>
      </c>
      <c r="B25" s="5" t="s">
        <v>47</v>
      </c>
      <c r="C25" s="4" t="s">
        <v>17</v>
      </c>
    </row>
    <row r="26" spans="1:3" ht="18" customHeight="1" x14ac:dyDescent="0.35">
      <c r="A26" s="3" t="s">
        <v>48</v>
      </c>
      <c r="B26" s="5" t="s">
        <v>49</v>
      </c>
      <c r="C26" s="4" t="s">
        <v>17</v>
      </c>
    </row>
    <row r="27" spans="1:3" ht="18" customHeight="1" x14ac:dyDescent="0.35">
      <c r="A27" s="3" t="s">
        <v>50</v>
      </c>
      <c r="B27" s="5" t="s">
        <v>51</v>
      </c>
      <c r="C27" s="4" t="s">
        <v>17</v>
      </c>
    </row>
    <row r="28" spans="1:3" ht="18" customHeight="1" x14ac:dyDescent="0.35">
      <c r="A28" s="3" t="s">
        <v>52</v>
      </c>
      <c r="B28" s="5" t="s">
        <v>53</v>
      </c>
      <c r="C28" s="4" t="s">
        <v>17</v>
      </c>
    </row>
    <row r="29" spans="1:3" ht="18" customHeight="1" x14ac:dyDescent="0.35">
      <c r="A29" s="3" t="s">
        <v>54</v>
      </c>
      <c r="B29" s="5" t="s">
        <v>55</v>
      </c>
      <c r="C29" s="4" t="s">
        <v>17</v>
      </c>
    </row>
    <row r="30" spans="1:3" ht="18" customHeight="1" x14ac:dyDescent="0.35">
      <c r="A30" s="3" t="s">
        <v>56</v>
      </c>
      <c r="B30" s="5" t="s">
        <v>57</v>
      </c>
      <c r="C30" s="4" t="s">
        <v>17</v>
      </c>
    </row>
    <row r="31" spans="1:3" ht="18" customHeight="1" x14ac:dyDescent="0.35">
      <c r="A31" s="3" t="s">
        <v>58</v>
      </c>
      <c r="B31" s="5" t="s">
        <v>59</v>
      </c>
      <c r="C31" s="4" t="s">
        <v>17</v>
      </c>
    </row>
    <row r="32" spans="1:3" ht="18" customHeight="1" x14ac:dyDescent="0.35">
      <c r="A32" s="3" t="s">
        <v>60</v>
      </c>
      <c r="B32" s="5" t="s">
        <v>61</v>
      </c>
      <c r="C32" s="4" t="s">
        <v>17</v>
      </c>
    </row>
    <row r="33" spans="1:3" ht="18" customHeight="1" x14ac:dyDescent="0.35">
      <c r="A33" s="3" t="s">
        <v>62</v>
      </c>
      <c r="B33" s="5" t="s">
        <v>63</v>
      </c>
      <c r="C33" s="4" t="s">
        <v>17</v>
      </c>
    </row>
    <row r="34" spans="1:3" ht="18" customHeight="1" x14ac:dyDescent="0.35">
      <c r="A34" s="3" t="s">
        <v>64</v>
      </c>
      <c r="B34" s="5" t="s">
        <v>65</v>
      </c>
      <c r="C34" s="4" t="s">
        <v>17</v>
      </c>
    </row>
    <row r="35" spans="1:3" ht="18" customHeight="1" x14ac:dyDescent="0.35">
      <c r="A35" s="3" t="s">
        <v>66</v>
      </c>
      <c r="B35" s="5" t="s">
        <v>67</v>
      </c>
      <c r="C35" s="4" t="s">
        <v>17</v>
      </c>
    </row>
    <row r="36" spans="1:3" ht="18" customHeight="1" x14ac:dyDescent="0.35">
      <c r="A36" s="3" t="s">
        <v>68</v>
      </c>
      <c r="B36" s="5" t="s">
        <v>69</v>
      </c>
      <c r="C36" s="4" t="s">
        <v>17</v>
      </c>
    </row>
    <row r="37" spans="1:3" ht="18" customHeight="1" x14ac:dyDescent="0.35">
      <c r="A37" s="3" t="s">
        <v>70</v>
      </c>
      <c r="B37" s="5" t="s">
        <v>71</v>
      </c>
      <c r="C37" s="4" t="s">
        <v>17</v>
      </c>
    </row>
    <row r="38" spans="1:3" ht="18" customHeight="1" x14ac:dyDescent="0.35">
      <c r="A38" s="3" t="s">
        <v>72</v>
      </c>
      <c r="B38" s="5" t="s">
        <v>73</v>
      </c>
      <c r="C38" s="4" t="s">
        <v>17</v>
      </c>
    </row>
    <row r="39" spans="1:3" ht="18" customHeight="1" x14ac:dyDescent="0.35">
      <c r="A39" s="3" t="s">
        <v>74</v>
      </c>
      <c r="B39" s="5" t="s">
        <v>75</v>
      </c>
      <c r="C39" s="4" t="s">
        <v>17</v>
      </c>
    </row>
    <row r="40" spans="1:3" ht="18" customHeight="1" x14ac:dyDescent="0.35">
      <c r="A40" s="3" t="s">
        <v>76</v>
      </c>
      <c r="B40" s="5" t="s">
        <v>77</v>
      </c>
      <c r="C40" s="4" t="s">
        <v>17</v>
      </c>
    </row>
    <row r="41" spans="1:3" ht="18" customHeight="1" x14ac:dyDescent="0.35">
      <c r="A41" s="3" t="s">
        <v>78</v>
      </c>
      <c r="B41" s="5" t="s">
        <v>79</v>
      </c>
      <c r="C41" s="4" t="s">
        <v>17</v>
      </c>
    </row>
    <row r="42" spans="1:3" ht="18" customHeight="1" x14ac:dyDescent="0.35">
      <c r="A42" s="3" t="s">
        <v>80</v>
      </c>
      <c r="B42" s="5" t="s">
        <v>81</v>
      </c>
      <c r="C42" s="4" t="s">
        <v>17</v>
      </c>
    </row>
    <row r="43" spans="1:3" ht="18" customHeight="1" x14ac:dyDescent="0.35">
      <c r="A43" s="3" t="s">
        <v>82</v>
      </c>
      <c r="B43" s="5" t="s">
        <v>83</v>
      </c>
      <c r="C43" s="4" t="s">
        <v>17</v>
      </c>
    </row>
    <row r="44" spans="1:3" ht="18" customHeight="1" x14ac:dyDescent="0.35">
      <c r="A44" s="3" t="s">
        <v>84</v>
      </c>
      <c r="B44" s="5" t="s">
        <v>85</v>
      </c>
      <c r="C44" s="4" t="s">
        <v>17</v>
      </c>
    </row>
    <row r="45" spans="1:3" ht="18" customHeight="1" x14ac:dyDescent="0.35">
      <c r="A45" s="3" t="s">
        <v>86</v>
      </c>
      <c r="B45" s="5" t="s">
        <v>87</v>
      </c>
      <c r="C45" s="4" t="s">
        <v>17</v>
      </c>
    </row>
    <row r="46" spans="1:3" ht="18" customHeight="1" x14ac:dyDescent="0.35">
      <c r="A46" s="3" t="s">
        <v>88</v>
      </c>
      <c r="B46" s="5" t="s">
        <v>89</v>
      </c>
      <c r="C46" s="4" t="s">
        <v>17</v>
      </c>
    </row>
    <row r="47" spans="1:3" ht="18" customHeight="1" x14ac:dyDescent="0.35">
      <c r="A47" s="3" t="s">
        <v>90</v>
      </c>
      <c r="B47" s="5" t="s">
        <v>91</v>
      </c>
      <c r="C47" s="4" t="s">
        <v>17</v>
      </c>
    </row>
    <row r="48" spans="1:3" ht="18" customHeight="1" x14ac:dyDescent="0.35">
      <c r="A48" s="3" t="s">
        <v>92</v>
      </c>
      <c r="B48" s="5" t="s">
        <v>93</v>
      </c>
      <c r="C48" s="4" t="s">
        <v>17</v>
      </c>
    </row>
    <row r="49" spans="1:3" ht="18" customHeight="1" x14ac:dyDescent="0.35">
      <c r="A49" s="3" t="s">
        <v>94</v>
      </c>
      <c r="B49" s="5" t="s">
        <v>95</v>
      </c>
      <c r="C49" s="4" t="s">
        <v>8</v>
      </c>
    </row>
    <row r="50" spans="1:3" ht="18" customHeight="1" x14ac:dyDescent="0.35">
      <c r="A50" s="3" t="s">
        <v>96</v>
      </c>
      <c r="B50" s="5" t="s">
        <v>97</v>
      </c>
      <c r="C50" s="4" t="s">
        <v>17</v>
      </c>
    </row>
    <row r="51" spans="1:3" ht="18" customHeight="1" x14ac:dyDescent="0.35">
      <c r="A51" s="3" t="s">
        <v>98</v>
      </c>
      <c r="B51" s="5" t="s">
        <v>99</v>
      </c>
      <c r="C51" s="4" t="s">
        <v>17</v>
      </c>
    </row>
    <row r="52" spans="1:3" ht="18" customHeight="1" x14ac:dyDescent="0.35">
      <c r="A52" s="3" t="s">
        <v>100</v>
      </c>
      <c r="B52" s="5" t="s">
        <v>101</v>
      </c>
      <c r="C52" s="4" t="s">
        <v>8</v>
      </c>
    </row>
    <row r="53" spans="1:3" ht="18" customHeight="1" x14ac:dyDescent="0.35">
      <c r="A53" s="3" t="s">
        <v>102</v>
      </c>
      <c r="B53" s="5" t="s">
        <v>103</v>
      </c>
      <c r="C53" s="4" t="s">
        <v>17</v>
      </c>
    </row>
    <row r="54" spans="1:3" ht="18" customHeight="1" x14ac:dyDescent="0.35">
      <c r="A54" s="3" t="s">
        <v>104</v>
      </c>
      <c r="B54" s="5" t="s">
        <v>105</v>
      </c>
      <c r="C54" s="4" t="s">
        <v>17</v>
      </c>
    </row>
    <row r="55" spans="1:3" ht="18" customHeight="1" x14ac:dyDescent="0.35">
      <c r="A55" s="3" t="s">
        <v>106</v>
      </c>
      <c r="B55" s="5" t="s">
        <v>107</v>
      </c>
      <c r="C55" s="4" t="s">
        <v>17</v>
      </c>
    </row>
    <row r="56" spans="1:3" ht="18" customHeight="1" x14ac:dyDescent="0.35">
      <c r="A56" s="3" t="s">
        <v>108</v>
      </c>
      <c r="B56" s="5" t="s">
        <v>109</v>
      </c>
      <c r="C56" s="4" t="s">
        <v>17</v>
      </c>
    </row>
    <row r="57" spans="1:3" ht="18" customHeight="1" x14ac:dyDescent="0.35">
      <c r="A57" s="3" t="s">
        <v>110</v>
      </c>
      <c r="B57" s="5" t="s">
        <v>111</v>
      </c>
      <c r="C57" s="4" t="s">
        <v>17</v>
      </c>
    </row>
    <row r="58" spans="1:3" ht="18" customHeight="1" x14ac:dyDescent="0.35">
      <c r="A58" s="3" t="s">
        <v>112</v>
      </c>
      <c r="B58" s="5" t="s">
        <v>113</v>
      </c>
      <c r="C58" s="4" t="s">
        <v>17</v>
      </c>
    </row>
    <row r="59" spans="1:3" ht="18" customHeight="1" x14ac:dyDescent="0.35">
      <c r="A59" s="3" t="s">
        <v>114</v>
      </c>
      <c r="B59" s="5" t="s">
        <v>115</v>
      </c>
      <c r="C59" s="4" t="s">
        <v>17</v>
      </c>
    </row>
    <row r="60" spans="1:3" ht="18" customHeight="1" x14ac:dyDescent="0.35">
      <c r="A60" s="3" t="s">
        <v>116</v>
      </c>
      <c r="B60" s="5" t="s">
        <v>117</v>
      </c>
      <c r="C60" s="4" t="s">
        <v>17</v>
      </c>
    </row>
    <row r="61" spans="1:3" x14ac:dyDescent="0.35">
      <c r="A61" s="6"/>
      <c r="B61" s="6"/>
      <c r="C61" s="6"/>
    </row>
    <row r="62" spans="1:3" x14ac:dyDescent="0.35">
      <c r="A62"/>
    </row>
    <row r="63" spans="1:3" x14ac:dyDescent="0.35">
      <c r="A63" s="7" t="s">
        <v>118</v>
      </c>
    </row>
    <row r="64" spans="1:3" x14ac:dyDescent="0.35">
      <c r="A64" s="7">
        <f>COUNTA(A6:A60)</f>
        <v>55</v>
      </c>
    </row>
  </sheetData>
  <mergeCells count="1">
    <mergeCell ref="A2:C2"/>
  </mergeCells>
  <pageMargins left="0.78749999999999998" right="0.78749999999999998" top="0.92638888888888904" bottom="0.92638888888888904" header="0.78749999999999998" footer="0.78749999999999998"/>
  <pageSetup paperSize="0" scale="0" orientation="portrait" usePrinterDefaults="0" useFirstPageNumber="1" horizontalDpi="0" verticalDpi="0" copies="0"/>
  <headerFooter>
    <oddHeader>&amp;C&amp;"Arial,Normal"&amp;10&amp;A</oddHeader>
    <oddFooter>&amp;C&amp;"Arial,Normal"&amp;10Página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D21"/>
  <sheetViews>
    <sheetView tabSelected="1" workbookViewId="0">
      <selection activeCell="A4" sqref="A4"/>
    </sheetView>
  </sheetViews>
  <sheetFormatPr baseColWidth="10" defaultColWidth="9.1796875" defaultRowHeight="14.5" x14ac:dyDescent="0.35"/>
  <cols>
    <col min="1" max="1" width="23" style="8" customWidth="1"/>
    <col min="2" max="2" width="26.81640625" style="8"/>
    <col min="3" max="3" width="25.81640625" style="8" customWidth="1"/>
    <col min="4" max="248" width="10.26953125" style="8"/>
    <col min="249" max="1018" width="9.81640625" style="8"/>
  </cols>
  <sheetData>
    <row r="1" spans="1:4" ht="48.75" customHeight="1" x14ac:dyDescent="0.35">
      <c r="A1" s="110" t="s">
        <v>179</v>
      </c>
      <c r="B1" s="110"/>
      <c r="C1" s="108"/>
      <c r="D1"/>
    </row>
    <row r="2" spans="1:4" ht="57" customHeight="1" x14ac:dyDescent="0.35">
      <c r="A2" s="110" t="s">
        <v>180</v>
      </c>
      <c r="B2" s="111"/>
      <c r="C2" s="109"/>
      <c r="D2"/>
    </row>
    <row r="3" spans="1:4" ht="51.75" customHeight="1" x14ac:dyDescent="0.5">
      <c r="A3" s="172" t="s">
        <v>493</v>
      </c>
      <c r="B3" s="172"/>
      <c r="C3" s="172"/>
      <c r="D3"/>
    </row>
    <row r="4" spans="1:4" ht="27.75" customHeight="1" thickBot="1" x14ac:dyDescent="0.4">
      <c r="A4"/>
      <c r="B4"/>
      <c r="C4"/>
      <c r="D4"/>
    </row>
    <row r="5" spans="1:4" ht="46.5" customHeight="1" thickBot="1" x14ac:dyDescent="0.4">
      <c r="A5" s="173" t="s">
        <v>119</v>
      </c>
      <c r="B5" s="173"/>
      <c r="C5" s="122" t="s">
        <v>120</v>
      </c>
      <c r="D5"/>
    </row>
    <row r="6" spans="1:4" ht="48.75" customHeight="1" thickBot="1" x14ac:dyDescent="0.4">
      <c r="A6" s="174" t="s">
        <v>122</v>
      </c>
      <c r="B6" s="9" t="s">
        <v>123</v>
      </c>
      <c r="C6" s="123">
        <f>DOC_FIJOS!C123</f>
        <v>114</v>
      </c>
      <c r="D6"/>
    </row>
    <row r="7" spans="1:4" ht="48.75" customHeight="1" thickBot="1" x14ac:dyDescent="0.4">
      <c r="A7" s="174"/>
      <c r="B7" s="10" t="s">
        <v>124</v>
      </c>
      <c r="C7" s="124">
        <f>DOC_CONTRATADOS!C201</f>
        <v>0</v>
      </c>
      <c r="D7"/>
    </row>
    <row r="8" spans="1:4" ht="67.5" customHeight="1" thickBot="1" x14ac:dyDescent="0.4">
      <c r="A8" s="174"/>
      <c r="B8" s="10" t="s">
        <v>125</v>
      </c>
      <c r="C8" s="125">
        <f>+DOC_JUBILADOS!C174</f>
        <v>165</v>
      </c>
      <c r="D8" s="11"/>
    </row>
    <row r="9" spans="1:4" ht="54" customHeight="1" thickBot="1" x14ac:dyDescent="0.4">
      <c r="A9" s="174" t="s">
        <v>127</v>
      </c>
      <c r="B9" s="9" t="s">
        <v>123</v>
      </c>
      <c r="C9" s="123">
        <v>0</v>
      </c>
    </row>
    <row r="10" spans="1:4" ht="54" customHeight="1" thickBot="1" x14ac:dyDescent="0.4">
      <c r="A10" s="174"/>
      <c r="B10" s="10" t="s">
        <v>124</v>
      </c>
      <c r="C10" s="124">
        <v>0</v>
      </c>
    </row>
    <row r="11" spans="1:4" ht="54" customHeight="1" thickBot="1" x14ac:dyDescent="0.4">
      <c r="A11" s="174"/>
      <c r="B11" s="121" t="s">
        <v>125</v>
      </c>
      <c r="C11" s="126">
        <v>0</v>
      </c>
    </row>
    <row r="12" spans="1:4" ht="45.75" customHeight="1" thickBot="1" x14ac:dyDescent="0.4">
      <c r="A12" s="174" t="s">
        <v>128</v>
      </c>
      <c r="B12" s="120" t="s">
        <v>123</v>
      </c>
      <c r="C12" s="127">
        <v>0</v>
      </c>
    </row>
    <row r="13" spans="1:4" ht="45.75" customHeight="1" thickBot="1" x14ac:dyDescent="0.4">
      <c r="A13" s="174"/>
      <c r="B13" s="10" t="s">
        <v>124</v>
      </c>
      <c r="C13" s="124">
        <v>0</v>
      </c>
    </row>
    <row r="14" spans="1:4" ht="46.5" customHeight="1" thickBot="1" x14ac:dyDescent="0.4">
      <c r="A14" s="174"/>
      <c r="B14" s="121" t="s">
        <v>125</v>
      </c>
      <c r="C14" s="126">
        <v>0</v>
      </c>
    </row>
    <row r="15" spans="1:4" ht="9.75" customHeight="1" thickBot="1" x14ac:dyDescent="0.5">
      <c r="A15"/>
      <c r="B15"/>
      <c r="C15" s="12"/>
    </row>
    <row r="16" spans="1:4" ht="55.5" customHeight="1" thickBot="1" x14ac:dyDescent="0.4">
      <c r="A16" s="171" t="s">
        <v>129</v>
      </c>
      <c r="B16" s="171"/>
      <c r="C16" s="13">
        <f>SUM(C6:C14)</f>
        <v>279</v>
      </c>
    </row>
    <row r="17" spans="1:3" ht="57" customHeight="1" x14ac:dyDescent="0.4">
      <c r="A17"/>
      <c r="B17"/>
      <c r="C17" s="14"/>
    </row>
    <row r="18" spans="1:3" ht="33" customHeight="1" x14ac:dyDescent="0.35">
      <c r="A18"/>
      <c r="B18"/>
      <c r="C18" s="112"/>
    </row>
    <row r="19" spans="1:3" ht="33" customHeight="1" x14ac:dyDescent="0.35">
      <c r="A19"/>
      <c r="B19"/>
      <c r="C19" s="112"/>
    </row>
    <row r="20" spans="1:3" ht="33" customHeight="1" x14ac:dyDescent="0.35">
      <c r="A20"/>
      <c r="B20"/>
      <c r="C20" s="112"/>
    </row>
    <row r="21" spans="1:3" x14ac:dyDescent="0.35">
      <c r="A21"/>
      <c r="B21"/>
      <c r="C21"/>
    </row>
  </sheetData>
  <mergeCells count="6">
    <mergeCell ref="A16:B16"/>
    <mergeCell ref="A3:C3"/>
    <mergeCell ref="A5:B5"/>
    <mergeCell ref="A6:A8"/>
    <mergeCell ref="A9:A11"/>
    <mergeCell ref="A12:A14"/>
  </mergeCells>
  <dataValidations count="1">
    <dataValidation operator="equal" allowBlank="1" showInputMessage="1" showErrorMessage="1" promptTitle="NOMBRE DE LA INSTITUCION" prompt="Por favor coloque el nombre de su IEU y el mismo aplicará en las demás hojas" sqref="C2" xr:uid="{00000000-0002-0000-0100-000000000000}">
      <formula1>0</formula1>
      <formula2>0</formula2>
    </dataValidation>
  </dataValidations>
  <printOptions horizontalCentered="1"/>
  <pageMargins left="0.70833333333333304" right="0.70833333333333304" top="0.51180555555555496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/>
  </sheetViews>
  <sheetFormatPr baseColWidth="10" defaultColWidth="9.1796875" defaultRowHeight="14.5" x14ac:dyDescent="0.35"/>
  <cols>
    <col min="1" max="1" width="34.1796875"/>
    <col min="2" max="2" width="33.453125"/>
    <col min="3" max="3" width="13.54296875"/>
    <col min="4" max="4" width="17.54296875"/>
    <col min="5" max="5" width="16"/>
    <col min="6" max="6" width="12.54296875"/>
    <col min="7" max="1025" width="10.26953125"/>
  </cols>
  <sheetData>
    <row r="1" spans="1:8" ht="57" customHeight="1" x14ac:dyDescent="0.35"/>
    <row r="2" spans="1:8" ht="50.25" customHeight="1" x14ac:dyDescent="0.35">
      <c r="A2" s="15" t="s">
        <v>130</v>
      </c>
      <c r="B2" s="16"/>
      <c r="C2" s="175"/>
      <c r="D2" s="175"/>
      <c r="E2" s="175"/>
      <c r="F2" s="175"/>
      <c r="G2" s="17"/>
      <c r="H2" s="17"/>
    </row>
    <row r="3" spans="1:8" ht="43.5" customHeight="1" x14ac:dyDescent="0.35">
      <c r="A3" s="176" t="s">
        <v>131</v>
      </c>
      <c r="B3" s="176"/>
      <c r="C3" s="176"/>
      <c r="D3" s="176"/>
      <c r="E3" s="176"/>
      <c r="F3" s="176"/>
      <c r="G3" s="18"/>
      <c r="H3" s="18"/>
    </row>
    <row r="5" spans="1:8" ht="66" customHeight="1" x14ac:dyDescent="0.35">
      <c r="A5" s="19" t="s">
        <v>132</v>
      </c>
      <c r="B5" s="19" t="s">
        <v>133</v>
      </c>
      <c r="C5" s="20" t="s">
        <v>120</v>
      </c>
      <c r="D5" s="20" t="s">
        <v>134</v>
      </c>
      <c r="E5" s="20" t="s">
        <v>135</v>
      </c>
      <c r="F5" s="21" t="s">
        <v>121</v>
      </c>
    </row>
    <row r="6" spans="1:8" ht="48.75" customHeight="1" x14ac:dyDescent="0.35">
      <c r="A6" s="22" t="s">
        <v>136</v>
      </c>
      <c r="B6" s="23" t="s">
        <v>137</v>
      </c>
      <c r="C6" s="24" t="e">
        <f>+RESUMEN_GENERAL!E6+RESUMEN_GENERAL!E10</f>
        <v>#REF!</v>
      </c>
      <c r="D6" s="24" t="e">
        <f>+RESUMEN_GENERAL!F6+RESUMEN_GENERAL!F10</f>
        <v>#NAME?</v>
      </c>
      <c r="E6" s="25"/>
      <c r="F6" s="26" t="e">
        <f>SUM(D6:E6)</f>
        <v>#NAME?</v>
      </c>
    </row>
    <row r="7" spans="1:8" ht="45.75" customHeight="1" x14ac:dyDescent="0.35">
      <c r="A7" s="27" t="s">
        <v>138</v>
      </c>
      <c r="B7" s="28" t="s">
        <v>139</v>
      </c>
      <c r="C7" s="29" t="e">
        <f>+RESUMEN_GENERAL!E14</f>
        <v>#REF!</v>
      </c>
      <c r="D7" s="29" t="e">
        <f>+RESUMEN_GENERAL!F14</f>
        <v>#REF!</v>
      </c>
      <c r="E7" s="30"/>
      <c r="F7" s="31" t="e">
        <f>SUM(D7:E7)</f>
        <v>#REF!</v>
      </c>
    </row>
    <row r="8" spans="1:8" ht="48.75" customHeight="1" x14ac:dyDescent="0.35">
      <c r="A8" s="27" t="s">
        <v>140</v>
      </c>
      <c r="B8" s="28" t="s">
        <v>141</v>
      </c>
      <c r="C8" s="29" t="e">
        <f>+RESUMEN_GENERAL!E7+RESUMEN_GENERAL!E11+RESUMEN_GENERAL!E15</f>
        <v>#REF!</v>
      </c>
      <c r="D8" s="29" t="e">
        <f>+RESUMEN_GENERAL!F7+RESUMEN_GENERAL!F11+RESUMEN_GENERAL!F15</f>
        <v>#REF!</v>
      </c>
      <c r="E8" s="30"/>
      <c r="F8" s="31" t="e">
        <f>SUM(D8:E8)</f>
        <v>#REF!</v>
      </c>
    </row>
    <row r="9" spans="1:8" ht="67.5" customHeight="1" x14ac:dyDescent="0.35">
      <c r="A9" s="27" t="s">
        <v>142</v>
      </c>
      <c r="B9" s="28" t="s">
        <v>143</v>
      </c>
      <c r="C9" s="29" t="e">
        <f>+RESUMEN_GENERAL!E8+RESUMEN_GENERAL!E12+RESUMEN_GENERAL!E16</f>
        <v>#REF!</v>
      </c>
      <c r="D9" s="30"/>
      <c r="E9" s="29" t="e">
        <f>+RESUMEN_GENERAL!G8+RESUMEN_GENERAL!G12+RESUMEN_GENERAL!G16</f>
        <v>#REF!</v>
      </c>
      <c r="F9" s="31" t="e">
        <f>SUM(D9:E9)</f>
        <v>#REF!</v>
      </c>
    </row>
    <row r="10" spans="1:8" ht="48.75" customHeight="1" x14ac:dyDescent="0.35">
      <c r="A10" s="32" t="s">
        <v>144</v>
      </c>
      <c r="B10" s="33" t="s">
        <v>145</v>
      </c>
      <c r="C10" s="34" t="e">
        <f>+RESUMEN_GENERAL!E9+RESUMEN_GENERAL!E13+RESUMEN_GENERAL!E17</f>
        <v>#REF!</v>
      </c>
      <c r="D10" s="35"/>
      <c r="E10" s="34" t="e">
        <f>+RESUMEN_GENERAL!G9+RESUMEN_GENERAL!G13+RESUMEN_GENERAL!G17</f>
        <v>#NAME?</v>
      </c>
      <c r="F10" s="36" t="e">
        <f>SUM(D10:E10)</f>
        <v>#NAME?</v>
      </c>
    </row>
    <row r="12" spans="1:8" ht="55.5" customHeight="1" x14ac:dyDescent="0.35">
      <c r="A12" s="37"/>
      <c r="B12" s="37"/>
      <c r="C12" s="38" t="e">
        <f>SUM(C6:C10)</f>
        <v>#REF!</v>
      </c>
      <c r="D12" s="38" t="e">
        <f>SUM(D6:D10)</f>
        <v>#NAME?</v>
      </c>
      <c r="E12" s="38" t="e">
        <f>SUM(E6:E10)</f>
        <v>#REF!</v>
      </c>
      <c r="F12" s="38" t="e">
        <f>SUM(F6:F10)</f>
        <v>#NAME?</v>
      </c>
      <c r="G12" s="39" t="e">
        <f>+IF(F12=RESUMEN_GENERAL!H19,"OK","REVISAAR")</f>
        <v>#NAME?</v>
      </c>
    </row>
    <row r="16" spans="1:8" ht="33" customHeight="1" x14ac:dyDescent="0.35"/>
  </sheetData>
  <mergeCells count="2">
    <mergeCell ref="C2:F2"/>
    <mergeCell ref="A3:F3"/>
  </mergeCells>
  <pageMargins left="0.7" right="0.7" top="0.51180555555555496" bottom="0.51180555555555496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/>
  </sheetViews>
  <sheetFormatPr baseColWidth="10" defaultColWidth="9.1796875" defaultRowHeight="14.5" x14ac:dyDescent="0.35"/>
  <cols>
    <col min="1" max="1" width="13.81640625"/>
    <col min="2" max="2" width="15.54296875"/>
    <col min="3" max="3" width="12.7265625"/>
    <col min="4" max="4" width="33.453125"/>
    <col min="5" max="5" width="13.54296875"/>
    <col min="6" max="6" width="26"/>
    <col min="7" max="7" width="25.81640625"/>
    <col min="8" max="8" width="19.26953125"/>
    <col min="9" max="1025" width="10.453125"/>
  </cols>
  <sheetData>
    <row r="1" spans="1:10" ht="57" customHeight="1" x14ac:dyDescent="0.35"/>
    <row r="2" spans="1:10" ht="50.25" customHeight="1" x14ac:dyDescent="0.35">
      <c r="A2" s="15" t="s">
        <v>130</v>
      </c>
      <c r="B2" s="15"/>
      <c r="C2" s="16"/>
      <c r="D2" s="179"/>
      <c r="E2" s="179"/>
      <c r="F2" s="179"/>
      <c r="G2" s="179"/>
      <c r="H2" s="179"/>
      <c r="I2" s="17"/>
      <c r="J2" s="17"/>
    </row>
    <row r="3" spans="1:10" ht="43.5" customHeight="1" x14ac:dyDescent="0.35">
      <c r="A3" s="176" t="s">
        <v>131</v>
      </c>
      <c r="B3" s="176"/>
      <c r="C3" s="176"/>
      <c r="D3" s="176"/>
      <c r="E3" s="176"/>
      <c r="F3" s="176"/>
      <c r="G3" s="176"/>
      <c r="H3" s="176"/>
      <c r="I3" s="40"/>
      <c r="J3" s="40"/>
    </row>
    <row r="5" spans="1:10" ht="46.5" customHeight="1" x14ac:dyDescent="0.35">
      <c r="A5" s="180" t="s">
        <v>119</v>
      </c>
      <c r="B5" s="180"/>
      <c r="C5" s="19" t="s">
        <v>132</v>
      </c>
      <c r="D5" s="19" t="s">
        <v>133</v>
      </c>
      <c r="E5" s="20" t="s">
        <v>120</v>
      </c>
      <c r="F5" s="20" t="s">
        <v>134</v>
      </c>
      <c r="G5" s="20" t="s">
        <v>135</v>
      </c>
      <c r="H5" s="21" t="s">
        <v>121</v>
      </c>
    </row>
    <row r="6" spans="1:10" ht="48.75" customHeight="1" x14ac:dyDescent="0.35">
      <c r="A6" s="177" t="s">
        <v>146</v>
      </c>
      <c r="B6" s="41" t="s">
        <v>123</v>
      </c>
      <c r="C6" s="23" t="s">
        <v>136</v>
      </c>
      <c r="D6" s="23" t="s">
        <v>137</v>
      </c>
      <c r="E6" s="24">
        <f>+DOC_FIJOS!C123</f>
        <v>114</v>
      </c>
      <c r="F6" s="42" t="e">
        <f>+doc_fijos #REF!</f>
        <v>#NAME?</v>
      </c>
      <c r="G6" s="43"/>
      <c r="H6" s="26" t="e">
        <f t="shared" ref="H6:H17" si="0">SUM(F6:G6)</f>
        <v>#NAME?</v>
      </c>
    </row>
    <row r="7" spans="1:10" ht="48.75" customHeight="1" x14ac:dyDescent="0.35">
      <c r="A7" s="177"/>
      <c r="B7" s="44" t="s">
        <v>124</v>
      </c>
      <c r="C7" s="28" t="s">
        <v>140</v>
      </c>
      <c r="D7" s="28" t="s">
        <v>141</v>
      </c>
      <c r="E7" s="29" t="e">
        <f>+#REF!</f>
        <v>#REF!</v>
      </c>
      <c r="F7" s="45" t="e">
        <f>+#REF!</f>
        <v>#REF!</v>
      </c>
      <c r="G7" s="46"/>
      <c r="H7" s="31" t="e">
        <f t="shared" si="0"/>
        <v>#REF!</v>
      </c>
    </row>
    <row r="8" spans="1:10" ht="67.5" customHeight="1" x14ac:dyDescent="0.35">
      <c r="A8" s="177"/>
      <c r="B8" s="47" t="s">
        <v>126</v>
      </c>
      <c r="C8" s="48" t="s">
        <v>142</v>
      </c>
      <c r="D8" s="48" t="s">
        <v>143</v>
      </c>
      <c r="E8" s="49" t="e">
        <f>+#REF!</f>
        <v>#REF!</v>
      </c>
      <c r="F8" s="50"/>
      <c r="G8" s="51" t="e">
        <f>+#REF!</f>
        <v>#REF!</v>
      </c>
      <c r="H8" s="52" t="e">
        <f t="shared" si="0"/>
        <v>#REF!</v>
      </c>
    </row>
    <row r="9" spans="1:10" ht="48.75" customHeight="1" x14ac:dyDescent="0.35">
      <c r="A9" s="177"/>
      <c r="B9" s="53" t="s">
        <v>125</v>
      </c>
      <c r="C9" s="33" t="s">
        <v>144</v>
      </c>
      <c r="D9" s="33" t="s">
        <v>145</v>
      </c>
      <c r="E9" s="34">
        <f>+DOC_JUBILADOS!C174</f>
        <v>165</v>
      </c>
      <c r="F9" s="54"/>
      <c r="G9" s="55" t="e">
        <f>+doc_jubilados #REF!</f>
        <v>#NAME?</v>
      </c>
      <c r="H9" s="36" t="e">
        <f t="shared" si="0"/>
        <v>#NAME?</v>
      </c>
    </row>
    <row r="10" spans="1:10" ht="54" customHeight="1" x14ac:dyDescent="0.35">
      <c r="A10" s="177" t="s">
        <v>127</v>
      </c>
      <c r="B10" s="41" t="s">
        <v>123</v>
      </c>
      <c r="C10" s="23" t="s">
        <v>136</v>
      </c>
      <c r="D10" s="23" t="s">
        <v>137</v>
      </c>
      <c r="E10" s="24" t="e">
        <f>+#REF!</f>
        <v>#REF!</v>
      </c>
      <c r="F10" s="42" t="e">
        <f>+admtvo_fijos_ #REF!</f>
        <v>#NAME?</v>
      </c>
      <c r="G10" s="43"/>
      <c r="H10" s="26" t="e">
        <f t="shared" si="0"/>
        <v>#NAME?</v>
      </c>
    </row>
    <row r="11" spans="1:10" ht="54" customHeight="1" x14ac:dyDescent="0.35">
      <c r="A11" s="177"/>
      <c r="B11" s="44" t="s">
        <v>124</v>
      </c>
      <c r="C11" s="28" t="s">
        <v>140</v>
      </c>
      <c r="D11" s="28" t="s">
        <v>141</v>
      </c>
      <c r="E11" s="29" t="e">
        <f>+#REF!</f>
        <v>#REF!</v>
      </c>
      <c r="F11" s="45" t="e">
        <f>+#REF!</f>
        <v>#REF!</v>
      </c>
      <c r="G11" s="46"/>
      <c r="H11" s="31" t="e">
        <f t="shared" si="0"/>
        <v>#REF!</v>
      </c>
    </row>
    <row r="12" spans="1:10" ht="54" customHeight="1" x14ac:dyDescent="0.35">
      <c r="A12" s="177"/>
      <c r="B12" s="44" t="s">
        <v>126</v>
      </c>
      <c r="C12" s="48" t="s">
        <v>142</v>
      </c>
      <c r="D12" s="48" t="s">
        <v>143</v>
      </c>
      <c r="E12" s="29" t="e">
        <f>+#REF!</f>
        <v>#REF!</v>
      </c>
      <c r="F12" s="46"/>
      <c r="G12" s="45" t="e">
        <f>+#REF!</f>
        <v>#REF!</v>
      </c>
      <c r="H12" s="31" t="e">
        <f t="shared" si="0"/>
        <v>#REF!</v>
      </c>
    </row>
    <row r="13" spans="1:10" ht="51.75" customHeight="1" x14ac:dyDescent="0.35">
      <c r="A13" s="177"/>
      <c r="B13" s="53" t="s">
        <v>125</v>
      </c>
      <c r="C13" s="33" t="s">
        <v>144</v>
      </c>
      <c r="D13" s="33" t="s">
        <v>145</v>
      </c>
      <c r="E13" s="34" t="e">
        <f>+#REF!</f>
        <v>#REF!</v>
      </c>
      <c r="F13" s="54"/>
      <c r="G13" s="55" t="e">
        <f>+adm_jubilados #REF!</f>
        <v>#NAME?</v>
      </c>
      <c r="H13" s="36" t="e">
        <f t="shared" si="0"/>
        <v>#NAME?</v>
      </c>
    </row>
    <row r="14" spans="1:10" ht="45.75" customHeight="1" x14ac:dyDescent="0.35">
      <c r="A14" s="177" t="s">
        <v>147</v>
      </c>
      <c r="B14" s="56" t="s">
        <v>123</v>
      </c>
      <c r="C14" s="57" t="s">
        <v>138</v>
      </c>
      <c r="D14" s="57" t="s">
        <v>139</v>
      </c>
      <c r="E14" s="58" t="e">
        <f>+#REF!</f>
        <v>#REF!</v>
      </c>
      <c r="F14" s="59" t="e">
        <f>+#REF!</f>
        <v>#REF!</v>
      </c>
      <c r="G14" s="60"/>
      <c r="H14" s="61" t="e">
        <f t="shared" si="0"/>
        <v>#REF!</v>
      </c>
    </row>
    <row r="15" spans="1:10" ht="45.75" customHeight="1" x14ac:dyDescent="0.35">
      <c r="A15" s="177"/>
      <c r="B15" s="44" t="s">
        <v>124</v>
      </c>
      <c r="C15" s="28" t="s">
        <v>140</v>
      </c>
      <c r="D15" s="28" t="s">
        <v>141</v>
      </c>
      <c r="E15" s="29" t="e">
        <f>+#REF!</f>
        <v>#REF!</v>
      </c>
      <c r="F15" s="45" t="e">
        <f>+#REF!</f>
        <v>#REF!</v>
      </c>
      <c r="G15" s="46"/>
      <c r="H15" s="31" t="e">
        <f t="shared" si="0"/>
        <v>#REF!</v>
      </c>
    </row>
    <row r="16" spans="1:10" ht="46.5" customHeight="1" x14ac:dyDescent="0.35">
      <c r="A16" s="177"/>
      <c r="B16" s="44" t="s">
        <v>126</v>
      </c>
      <c r="C16" s="48" t="s">
        <v>142</v>
      </c>
      <c r="D16" s="48" t="s">
        <v>143</v>
      </c>
      <c r="E16" s="29" t="e">
        <f>+#REF!</f>
        <v>#REF!</v>
      </c>
      <c r="F16" s="46"/>
      <c r="G16" s="45" t="e">
        <f>+#REF!</f>
        <v>#REF!</v>
      </c>
      <c r="H16" s="31" t="e">
        <f t="shared" si="0"/>
        <v>#REF!</v>
      </c>
    </row>
    <row r="17" spans="1:8" ht="46.5" customHeight="1" x14ac:dyDescent="0.35">
      <c r="A17" s="177"/>
      <c r="B17" s="53" t="s">
        <v>125</v>
      </c>
      <c r="C17" s="33" t="s">
        <v>144</v>
      </c>
      <c r="D17" s="33" t="s">
        <v>145</v>
      </c>
      <c r="E17" s="34" t="e">
        <f>+#REF!</f>
        <v>#REF!</v>
      </c>
      <c r="F17" s="54"/>
      <c r="G17" s="55" t="e">
        <f>+ob_jubilados #REF!</f>
        <v>#NAME?</v>
      </c>
      <c r="H17" s="36" t="e">
        <f t="shared" si="0"/>
        <v>#NAME?</v>
      </c>
    </row>
    <row r="19" spans="1:8" ht="55.5" customHeight="1" x14ac:dyDescent="0.35">
      <c r="A19" s="178" t="s">
        <v>129</v>
      </c>
      <c r="B19" s="178"/>
      <c r="C19" s="37"/>
      <c r="D19" s="37"/>
      <c r="E19" s="38" t="e">
        <f>SUM(E6:E17)</f>
        <v>#REF!</v>
      </c>
      <c r="F19" s="38" t="e">
        <f>SUM(F6:F17)</f>
        <v>#NAME?</v>
      </c>
      <c r="G19" s="38" t="e">
        <f>SUM(G6:G17)</f>
        <v>#REF!</v>
      </c>
      <c r="H19" s="38" t="e">
        <f>SUM(H6:H17)</f>
        <v>#NAME?</v>
      </c>
    </row>
    <row r="23" spans="1:8" ht="33" customHeight="1" x14ac:dyDescent="0.35"/>
  </sheetData>
  <mergeCells count="7">
    <mergeCell ref="A14:A17"/>
    <mergeCell ref="A19:B19"/>
    <mergeCell ref="D2:H2"/>
    <mergeCell ref="A3:H3"/>
    <mergeCell ref="A5:B5"/>
    <mergeCell ref="A6:A9"/>
    <mergeCell ref="A10:A13"/>
  </mergeCells>
  <pageMargins left="0.7" right="0.7" top="0.51180555555555496" bottom="0.51180555555555496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T123"/>
  <sheetViews>
    <sheetView topLeftCell="A7" zoomScale="98" zoomScaleNormal="98" workbookViewId="0">
      <selection activeCell="H112" sqref="H112"/>
    </sheetView>
  </sheetViews>
  <sheetFormatPr baseColWidth="10" defaultColWidth="9.1796875" defaultRowHeight="14.5" x14ac:dyDescent="0.35"/>
  <cols>
    <col min="1" max="1" width="13.26953125" style="62"/>
    <col min="2" max="2" width="13.453125" style="62"/>
    <col min="3" max="3" width="36" style="62" customWidth="1"/>
    <col min="4" max="4" width="13.26953125" style="62"/>
    <col min="5" max="5" width="10.54296875" style="62"/>
    <col min="6" max="6" width="12.81640625" style="62"/>
    <col min="7" max="7" width="17.453125" style="62" customWidth="1"/>
    <col min="8" max="8" width="12.7265625" style="94"/>
    <col min="9" max="9" width="13.1796875" style="94"/>
    <col min="10" max="10" width="30.81640625" style="119" customWidth="1"/>
    <col min="11" max="11" width="23.7265625" style="62"/>
    <col min="12" max="12" width="36.81640625" style="62"/>
    <col min="13" max="167" width="10.453125" style="62"/>
    <col min="168" max="956" width="10.453125" style="63"/>
  </cols>
  <sheetData>
    <row r="1" spans="1:956" ht="27" x14ac:dyDescent="0.45">
      <c r="A1" s="110" t="s">
        <v>179</v>
      </c>
      <c r="B1" s="65"/>
      <c r="C1" s="65"/>
      <c r="D1" s="65"/>
      <c r="E1" s="65"/>
      <c r="F1" s="64"/>
      <c r="G1" s="64"/>
      <c r="H1" s="93"/>
      <c r="I1" s="93"/>
      <c r="J1" s="113"/>
      <c r="K1" s="64"/>
      <c r="L1" s="64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</row>
    <row r="2" spans="1:956" ht="27.5" thickBot="1" x14ac:dyDescent="0.75">
      <c r="A2" s="110" t="s">
        <v>180</v>
      </c>
      <c r="B2" s="64"/>
      <c r="C2" s="66"/>
      <c r="D2" s="64"/>
      <c r="E2" s="64"/>
      <c r="F2" s="64"/>
      <c r="G2" s="64"/>
      <c r="H2" s="93"/>
      <c r="I2" s="93"/>
      <c r="J2" s="113"/>
      <c r="K2" s="64"/>
      <c r="L2" s="64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</row>
    <row r="3" spans="1:956" ht="45" customHeight="1" x14ac:dyDescent="0.45">
      <c r="A3" s="185"/>
      <c r="B3" s="185"/>
      <c r="C3" s="185"/>
      <c r="D3" s="185"/>
      <c r="E3" s="185"/>
      <c r="F3" s="185"/>
      <c r="G3" s="185"/>
      <c r="H3" s="185"/>
      <c r="I3" s="185"/>
      <c r="J3" s="113"/>
      <c r="K3" s="64"/>
      <c r="L3" s="64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</row>
    <row r="4" spans="1:956" ht="35.25" customHeight="1" x14ac:dyDescent="0.45">
      <c r="A4" s="182" t="s">
        <v>152</v>
      </c>
      <c r="B4" s="182"/>
      <c r="C4" s="182"/>
      <c r="D4" s="182"/>
      <c r="E4" s="182"/>
      <c r="F4" s="182"/>
      <c r="G4" s="182"/>
      <c r="H4" s="182"/>
      <c r="I4" s="182"/>
      <c r="J4" s="113"/>
      <c r="K4" s="64"/>
      <c r="L4" s="6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</row>
    <row r="5" spans="1:956" s="68" customFormat="1" ht="69.75" customHeight="1" x14ac:dyDescent="0.5">
      <c r="A5" s="183" t="s">
        <v>153</v>
      </c>
      <c r="B5" s="183"/>
      <c r="C5" s="183"/>
      <c r="D5" s="183"/>
      <c r="E5" s="183"/>
      <c r="F5" s="183"/>
      <c r="G5" s="183"/>
      <c r="H5" s="183"/>
      <c r="I5" s="183"/>
      <c r="J5" s="184" t="s">
        <v>197</v>
      </c>
      <c r="K5" s="184"/>
      <c r="L5" s="184"/>
    </row>
    <row r="6" spans="1:956" s="72" customFormat="1" ht="39" x14ac:dyDescent="0.35">
      <c r="A6" s="69" t="s">
        <v>154</v>
      </c>
      <c r="B6" s="69" t="s">
        <v>155</v>
      </c>
      <c r="C6" s="69" t="s">
        <v>156</v>
      </c>
      <c r="D6" s="69" t="s">
        <v>157</v>
      </c>
      <c r="E6" s="69" t="s">
        <v>158</v>
      </c>
      <c r="F6" s="69" t="s">
        <v>159</v>
      </c>
      <c r="G6" s="69" t="s">
        <v>160</v>
      </c>
      <c r="H6" s="181" t="s">
        <v>161</v>
      </c>
      <c r="I6" s="181"/>
      <c r="J6" s="114" t="s">
        <v>162</v>
      </c>
      <c r="K6" s="70" t="s">
        <v>163</v>
      </c>
      <c r="L6" s="71" t="s">
        <v>164</v>
      </c>
    </row>
    <row r="7" spans="1:956" ht="171.75" customHeight="1" x14ac:dyDescent="0.35">
      <c r="A7" s="73" t="s">
        <v>165</v>
      </c>
      <c r="B7" s="73" t="s">
        <v>166</v>
      </c>
      <c r="C7" s="73" t="s">
        <v>167</v>
      </c>
      <c r="D7" s="73" t="s">
        <v>168</v>
      </c>
      <c r="E7" s="73" t="s">
        <v>169</v>
      </c>
      <c r="F7" s="73" t="s">
        <v>168</v>
      </c>
      <c r="G7" s="73" t="s">
        <v>181</v>
      </c>
      <c r="H7" s="102" t="s">
        <v>190</v>
      </c>
      <c r="I7" s="102" t="s">
        <v>191</v>
      </c>
      <c r="J7" s="115" t="s">
        <v>182</v>
      </c>
      <c r="K7" s="73" t="s">
        <v>183</v>
      </c>
      <c r="L7" s="74" t="s">
        <v>196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</row>
    <row r="8" spans="1:956" s="142" customFormat="1" ht="18.399999999999999" customHeight="1" x14ac:dyDescent="0.35">
      <c r="A8" s="133" t="s">
        <v>151</v>
      </c>
      <c r="B8" s="134">
        <v>55555</v>
      </c>
      <c r="C8" s="135" t="s">
        <v>184</v>
      </c>
      <c r="D8" s="136">
        <v>34700</v>
      </c>
      <c r="E8" s="136"/>
      <c r="F8" s="136">
        <v>24405</v>
      </c>
      <c r="G8" s="137" t="s">
        <v>185</v>
      </c>
      <c r="H8" s="138">
        <f>IF(D8&gt;0,INT(DAYS360(D8,"30/06/2025")/360),"")</f>
        <v>30</v>
      </c>
      <c r="I8" s="139">
        <f>IF(D8&gt;0,INT((DAYS360(D8,"30/06/2025")/360-H8)*10),"")</f>
        <v>4</v>
      </c>
      <c r="J8" s="140" t="s">
        <v>150</v>
      </c>
      <c r="K8" s="141" t="s">
        <v>186</v>
      </c>
      <c r="L8" s="141"/>
      <c r="AJT8" s="143"/>
    </row>
    <row r="9" spans="1:956" x14ac:dyDescent="0.35">
      <c r="A9" s="75" t="s">
        <v>151</v>
      </c>
      <c r="B9" s="145">
        <v>11029602</v>
      </c>
      <c r="C9" s="147" t="s">
        <v>308</v>
      </c>
      <c r="D9" s="151">
        <v>39181</v>
      </c>
      <c r="E9" s="78"/>
      <c r="F9" s="151">
        <v>25792</v>
      </c>
      <c r="G9" s="146" t="s">
        <v>185</v>
      </c>
      <c r="H9" s="103">
        <f t="shared" ref="H9:H64" si="0">IF(D9&gt;0,INT(DAYS360(D9,"30/06/2025")/360),"")</f>
        <v>18</v>
      </c>
      <c r="I9" s="104">
        <f t="shared" ref="I9:I64" si="1">IF(D9&gt;0,INT((DAYS360(D9,"30/06/2025")/360-H9)*10),"")</f>
        <v>2</v>
      </c>
      <c r="J9" s="146" t="s">
        <v>312</v>
      </c>
      <c r="K9" s="146" t="s">
        <v>314</v>
      </c>
      <c r="L9" s="85"/>
    </row>
    <row r="10" spans="1:956" x14ac:dyDescent="0.35">
      <c r="A10" s="75" t="s">
        <v>151</v>
      </c>
      <c r="B10" s="145">
        <v>8762197</v>
      </c>
      <c r="C10" s="146" t="s">
        <v>198</v>
      </c>
      <c r="D10" s="151">
        <v>39181</v>
      </c>
      <c r="E10" s="78"/>
      <c r="F10" s="151">
        <v>25142</v>
      </c>
      <c r="G10" s="146" t="s">
        <v>189</v>
      </c>
      <c r="H10" s="103">
        <f t="shared" si="0"/>
        <v>18</v>
      </c>
      <c r="I10" s="104">
        <f t="shared" si="1"/>
        <v>2</v>
      </c>
      <c r="J10" s="146" t="s">
        <v>149</v>
      </c>
      <c r="K10" s="146" t="s">
        <v>315</v>
      </c>
      <c r="L10" s="85"/>
    </row>
    <row r="11" spans="1:956" x14ac:dyDescent="0.35">
      <c r="A11" s="75" t="s">
        <v>151</v>
      </c>
      <c r="B11" s="145">
        <v>6360657</v>
      </c>
      <c r="C11" s="146" t="s">
        <v>199</v>
      </c>
      <c r="D11" s="151">
        <v>39248</v>
      </c>
      <c r="E11" s="78"/>
      <c r="F11" s="151">
        <v>22157</v>
      </c>
      <c r="G11" s="146" t="s">
        <v>189</v>
      </c>
      <c r="H11" s="103">
        <f t="shared" si="0"/>
        <v>18</v>
      </c>
      <c r="I11" s="104">
        <f t="shared" si="1"/>
        <v>0</v>
      </c>
      <c r="J11" s="146" t="s">
        <v>313</v>
      </c>
      <c r="K11" s="146" t="s">
        <v>314</v>
      </c>
      <c r="L11" s="85"/>
    </row>
    <row r="12" spans="1:956" x14ac:dyDescent="0.35">
      <c r="A12" s="75" t="s">
        <v>151</v>
      </c>
      <c r="B12" s="145">
        <v>7033055</v>
      </c>
      <c r="C12" s="146" t="s">
        <v>200</v>
      </c>
      <c r="D12" s="151">
        <v>43577</v>
      </c>
      <c r="E12" s="78"/>
      <c r="F12" s="144"/>
      <c r="G12" s="146" t="s">
        <v>185</v>
      </c>
      <c r="H12" s="103">
        <f t="shared" si="0"/>
        <v>6</v>
      </c>
      <c r="I12" s="104">
        <f t="shared" si="1"/>
        <v>1</v>
      </c>
      <c r="J12" s="146" t="s">
        <v>149</v>
      </c>
      <c r="K12" s="146" t="s">
        <v>315</v>
      </c>
      <c r="L12" s="85"/>
    </row>
    <row r="13" spans="1:956" x14ac:dyDescent="0.35">
      <c r="A13" s="75" t="s">
        <v>151</v>
      </c>
      <c r="B13" s="145">
        <v>14224794</v>
      </c>
      <c r="C13" s="146" t="s">
        <v>201</v>
      </c>
      <c r="D13" s="151">
        <v>41183</v>
      </c>
      <c r="E13" s="78"/>
      <c r="F13" s="151">
        <v>29117</v>
      </c>
      <c r="G13" s="146" t="s">
        <v>189</v>
      </c>
      <c r="H13" s="103">
        <f t="shared" si="0"/>
        <v>12</v>
      </c>
      <c r="I13" s="104">
        <f t="shared" si="1"/>
        <v>7</v>
      </c>
      <c r="J13" s="146" t="s">
        <v>312</v>
      </c>
      <c r="K13" s="146" t="s">
        <v>314</v>
      </c>
      <c r="L13" s="85"/>
    </row>
    <row r="14" spans="1:956" x14ac:dyDescent="0.35">
      <c r="A14" s="75" t="s">
        <v>151</v>
      </c>
      <c r="B14" s="145">
        <v>25221111</v>
      </c>
      <c r="C14" s="146" t="s">
        <v>202</v>
      </c>
      <c r="D14" s="151">
        <v>43577</v>
      </c>
      <c r="E14" s="78"/>
      <c r="F14" s="144"/>
      <c r="G14" s="146" t="s">
        <v>185</v>
      </c>
      <c r="H14" s="103">
        <f t="shared" si="0"/>
        <v>6</v>
      </c>
      <c r="I14" s="104">
        <f t="shared" si="1"/>
        <v>1</v>
      </c>
      <c r="J14" s="146" t="s">
        <v>149</v>
      </c>
      <c r="K14" s="146" t="s">
        <v>315</v>
      </c>
      <c r="L14" s="85"/>
    </row>
    <row r="15" spans="1:956" x14ac:dyDescent="0.35">
      <c r="A15" s="75" t="s">
        <v>151</v>
      </c>
      <c r="B15" s="145">
        <v>14301715</v>
      </c>
      <c r="C15" s="147" t="s">
        <v>309</v>
      </c>
      <c r="D15" s="151">
        <v>42064</v>
      </c>
      <c r="E15" s="78"/>
      <c r="F15" s="151">
        <v>29259</v>
      </c>
      <c r="G15" s="146" t="s">
        <v>189</v>
      </c>
      <c r="H15" s="103">
        <f t="shared" si="0"/>
        <v>10</v>
      </c>
      <c r="I15" s="104">
        <f t="shared" si="1"/>
        <v>3</v>
      </c>
      <c r="J15" s="146" t="s">
        <v>312</v>
      </c>
      <c r="K15" s="146" t="s">
        <v>314</v>
      </c>
      <c r="L15" s="85"/>
    </row>
    <row r="16" spans="1:956" x14ac:dyDescent="0.35">
      <c r="A16" s="75" t="s">
        <v>151</v>
      </c>
      <c r="B16" s="148">
        <v>8232421</v>
      </c>
      <c r="C16" s="149" t="s">
        <v>203</v>
      </c>
      <c r="D16" s="151">
        <v>39181</v>
      </c>
      <c r="E16" s="78"/>
      <c r="F16" s="151">
        <v>25751</v>
      </c>
      <c r="G16" s="146" t="s">
        <v>185</v>
      </c>
      <c r="H16" s="103">
        <f t="shared" si="0"/>
        <v>18</v>
      </c>
      <c r="I16" s="104">
        <f t="shared" si="1"/>
        <v>2</v>
      </c>
      <c r="J16" s="146" t="s">
        <v>312</v>
      </c>
      <c r="K16" s="146" t="s">
        <v>314</v>
      </c>
      <c r="L16" s="85"/>
    </row>
    <row r="17" spans="1:12" x14ac:dyDescent="0.35">
      <c r="A17" s="75" t="s">
        <v>151</v>
      </c>
      <c r="B17" s="145">
        <v>10264081</v>
      </c>
      <c r="C17" s="147" t="s">
        <v>310</v>
      </c>
      <c r="D17" s="151">
        <v>38376</v>
      </c>
      <c r="E17" s="78"/>
      <c r="F17" s="151">
        <v>26369</v>
      </c>
      <c r="G17" s="146" t="s">
        <v>185</v>
      </c>
      <c r="H17" s="103">
        <f t="shared" si="0"/>
        <v>20</v>
      </c>
      <c r="I17" s="104">
        <f t="shared" si="1"/>
        <v>4</v>
      </c>
      <c r="J17" s="146" t="s">
        <v>312</v>
      </c>
      <c r="K17" s="146" t="s">
        <v>314</v>
      </c>
      <c r="L17" s="85"/>
    </row>
    <row r="18" spans="1:12" x14ac:dyDescent="0.35">
      <c r="A18" s="75" t="s">
        <v>151</v>
      </c>
      <c r="B18" s="147">
        <v>13143532</v>
      </c>
      <c r="C18" s="147" t="s">
        <v>204</v>
      </c>
      <c r="D18" s="151">
        <v>44994</v>
      </c>
      <c r="E18" s="78"/>
      <c r="F18" s="154">
        <v>28158</v>
      </c>
      <c r="G18" s="146" t="s">
        <v>185</v>
      </c>
      <c r="H18" s="103">
        <f t="shared" si="0"/>
        <v>2</v>
      </c>
      <c r="I18" s="104">
        <f t="shared" si="1"/>
        <v>3</v>
      </c>
      <c r="J18" s="146" t="s">
        <v>193</v>
      </c>
      <c r="K18" s="146" t="s">
        <v>314</v>
      </c>
      <c r="L18" s="85"/>
    </row>
    <row r="19" spans="1:12" x14ac:dyDescent="0.35">
      <c r="A19" s="75" t="s">
        <v>151</v>
      </c>
      <c r="B19" s="148">
        <v>12542468</v>
      </c>
      <c r="C19" s="149" t="s">
        <v>205</v>
      </c>
      <c r="D19" s="151">
        <v>39722</v>
      </c>
      <c r="E19" s="78"/>
      <c r="F19" s="151">
        <v>27070</v>
      </c>
      <c r="G19" s="146" t="s">
        <v>189</v>
      </c>
      <c r="H19" s="103">
        <f t="shared" si="0"/>
        <v>16</v>
      </c>
      <c r="I19" s="104">
        <f t="shared" si="1"/>
        <v>7</v>
      </c>
      <c r="J19" s="146" t="s">
        <v>312</v>
      </c>
      <c r="K19" s="146" t="s">
        <v>314</v>
      </c>
      <c r="L19" s="85"/>
    </row>
    <row r="20" spans="1:12" x14ac:dyDescent="0.35">
      <c r="A20" s="75" t="s">
        <v>151</v>
      </c>
      <c r="B20" s="148">
        <v>10117866</v>
      </c>
      <c r="C20" s="149" t="s">
        <v>206</v>
      </c>
      <c r="D20" s="151">
        <v>39181</v>
      </c>
      <c r="E20" s="78"/>
      <c r="F20" s="151">
        <v>25615</v>
      </c>
      <c r="G20" s="146" t="s">
        <v>189</v>
      </c>
      <c r="H20" s="103">
        <f t="shared" si="0"/>
        <v>18</v>
      </c>
      <c r="I20" s="104">
        <f t="shared" si="1"/>
        <v>2</v>
      </c>
      <c r="J20" s="146" t="s">
        <v>193</v>
      </c>
      <c r="K20" s="150" t="s">
        <v>314</v>
      </c>
      <c r="L20" s="85"/>
    </row>
    <row r="21" spans="1:12" x14ac:dyDescent="0.35">
      <c r="A21" s="75" t="s">
        <v>151</v>
      </c>
      <c r="B21" s="145">
        <v>13466623</v>
      </c>
      <c r="C21" s="146" t="s">
        <v>207</v>
      </c>
      <c r="D21" s="151">
        <v>39248</v>
      </c>
      <c r="E21" s="78"/>
      <c r="F21" s="151">
        <v>29896</v>
      </c>
      <c r="G21" s="146" t="s">
        <v>185</v>
      </c>
      <c r="H21" s="103">
        <f t="shared" si="0"/>
        <v>18</v>
      </c>
      <c r="I21" s="104">
        <f t="shared" si="1"/>
        <v>0</v>
      </c>
      <c r="J21" s="146" t="s">
        <v>312</v>
      </c>
      <c r="K21" s="146" t="s">
        <v>314</v>
      </c>
      <c r="L21" s="85"/>
    </row>
    <row r="22" spans="1:12" x14ac:dyDescent="0.35">
      <c r="A22" s="75" t="s">
        <v>151</v>
      </c>
      <c r="B22" s="145">
        <v>13487173</v>
      </c>
      <c r="C22" s="146" t="s">
        <v>208</v>
      </c>
      <c r="D22" s="151">
        <v>39248</v>
      </c>
      <c r="E22" s="78"/>
      <c r="F22" s="151">
        <v>28889</v>
      </c>
      <c r="G22" s="146" t="s">
        <v>189</v>
      </c>
      <c r="H22" s="103">
        <f t="shared" si="0"/>
        <v>18</v>
      </c>
      <c r="I22" s="104">
        <f t="shared" si="1"/>
        <v>0</v>
      </c>
      <c r="J22" s="146" t="s">
        <v>193</v>
      </c>
      <c r="K22" s="146" t="s">
        <v>314</v>
      </c>
      <c r="L22" s="85"/>
    </row>
    <row r="23" spans="1:12" x14ac:dyDescent="0.35">
      <c r="A23" s="75" t="s">
        <v>151</v>
      </c>
      <c r="B23" s="145">
        <v>13615970</v>
      </c>
      <c r="C23" s="146" t="s">
        <v>209</v>
      </c>
      <c r="D23" s="151">
        <v>44935</v>
      </c>
      <c r="E23" s="78"/>
      <c r="F23" s="151">
        <v>28600</v>
      </c>
      <c r="G23" s="146" t="s">
        <v>185</v>
      </c>
      <c r="H23" s="103">
        <f t="shared" si="0"/>
        <v>2</v>
      </c>
      <c r="I23" s="104">
        <f t="shared" si="1"/>
        <v>4</v>
      </c>
      <c r="J23" s="146" t="s">
        <v>149</v>
      </c>
      <c r="K23" s="146" t="s">
        <v>148</v>
      </c>
      <c r="L23" s="85"/>
    </row>
    <row r="24" spans="1:12" x14ac:dyDescent="0.35">
      <c r="A24" s="75" t="s">
        <v>151</v>
      </c>
      <c r="B24" s="145">
        <v>18954141</v>
      </c>
      <c r="C24" s="146" t="s">
        <v>210</v>
      </c>
      <c r="D24" s="151">
        <v>43577</v>
      </c>
      <c r="E24" s="78"/>
      <c r="F24" s="151">
        <v>32060</v>
      </c>
      <c r="G24" s="146" t="s">
        <v>189</v>
      </c>
      <c r="H24" s="103">
        <f t="shared" si="0"/>
        <v>6</v>
      </c>
      <c r="I24" s="104">
        <f t="shared" si="1"/>
        <v>1</v>
      </c>
      <c r="J24" s="146" t="s">
        <v>149</v>
      </c>
      <c r="K24" s="146" t="s">
        <v>315</v>
      </c>
      <c r="L24" s="85"/>
    </row>
    <row r="25" spans="1:12" x14ac:dyDescent="0.35">
      <c r="A25" s="75" t="s">
        <v>151</v>
      </c>
      <c r="B25" s="145">
        <v>25223569</v>
      </c>
      <c r="C25" s="146" t="s">
        <v>211</v>
      </c>
      <c r="D25" s="151">
        <v>43577</v>
      </c>
      <c r="E25" s="78"/>
      <c r="F25" s="151">
        <v>35058</v>
      </c>
      <c r="G25" s="146" t="s">
        <v>189</v>
      </c>
      <c r="H25" s="103">
        <f t="shared" si="0"/>
        <v>6</v>
      </c>
      <c r="I25" s="104">
        <f t="shared" si="1"/>
        <v>1</v>
      </c>
      <c r="J25" s="146" t="s">
        <v>149</v>
      </c>
      <c r="K25" s="146" t="s">
        <v>315</v>
      </c>
      <c r="L25" s="85"/>
    </row>
    <row r="26" spans="1:12" x14ac:dyDescent="0.35">
      <c r="A26" s="75" t="s">
        <v>151</v>
      </c>
      <c r="B26" s="145">
        <v>6661416</v>
      </c>
      <c r="C26" s="146" t="s">
        <v>212</v>
      </c>
      <c r="D26" s="151">
        <v>37995</v>
      </c>
      <c r="E26" s="78"/>
      <c r="F26" s="151">
        <v>26060</v>
      </c>
      <c r="G26" s="146" t="s">
        <v>185</v>
      </c>
      <c r="H26" s="103">
        <f t="shared" si="0"/>
        <v>21</v>
      </c>
      <c r="I26" s="104">
        <f t="shared" si="1"/>
        <v>4</v>
      </c>
      <c r="J26" s="146" t="s">
        <v>149</v>
      </c>
      <c r="K26" s="146" t="s">
        <v>315</v>
      </c>
      <c r="L26" s="85"/>
    </row>
    <row r="27" spans="1:12" x14ac:dyDescent="0.35">
      <c r="A27" s="75" t="s">
        <v>151</v>
      </c>
      <c r="B27" s="145">
        <v>11834475</v>
      </c>
      <c r="C27" s="146" t="s">
        <v>213</v>
      </c>
      <c r="D27" s="151">
        <v>41183</v>
      </c>
      <c r="E27" s="78"/>
      <c r="F27" s="151">
        <v>26845</v>
      </c>
      <c r="G27" s="146" t="s">
        <v>189</v>
      </c>
      <c r="H27" s="103">
        <f t="shared" si="0"/>
        <v>12</v>
      </c>
      <c r="I27" s="104">
        <f t="shared" si="1"/>
        <v>7</v>
      </c>
      <c r="J27" s="146" t="s">
        <v>193</v>
      </c>
      <c r="K27" s="146" t="s">
        <v>314</v>
      </c>
      <c r="L27" s="85"/>
    </row>
    <row r="28" spans="1:12" x14ac:dyDescent="0.35">
      <c r="A28" s="75" t="s">
        <v>151</v>
      </c>
      <c r="B28" s="148">
        <v>19267923</v>
      </c>
      <c r="C28" s="149" t="s">
        <v>214</v>
      </c>
      <c r="D28" s="151">
        <v>43577</v>
      </c>
      <c r="E28" s="78"/>
      <c r="F28" s="151">
        <v>33160</v>
      </c>
      <c r="G28" s="146" t="s">
        <v>189</v>
      </c>
      <c r="H28" s="103">
        <f t="shared" si="0"/>
        <v>6</v>
      </c>
      <c r="I28" s="104">
        <f t="shared" si="1"/>
        <v>1</v>
      </c>
      <c r="J28" s="146" t="s">
        <v>149</v>
      </c>
      <c r="K28" s="146" t="s">
        <v>315</v>
      </c>
      <c r="L28" s="85"/>
    </row>
    <row r="29" spans="1:12" x14ac:dyDescent="0.35">
      <c r="A29" s="75" t="s">
        <v>151</v>
      </c>
      <c r="B29" s="148">
        <v>6034866</v>
      </c>
      <c r="C29" s="149" t="s">
        <v>215</v>
      </c>
      <c r="D29" s="152">
        <v>35170</v>
      </c>
      <c r="E29" s="78"/>
      <c r="F29" s="152">
        <v>18264</v>
      </c>
      <c r="G29" s="146" t="s">
        <v>185</v>
      </c>
      <c r="H29" s="103">
        <f t="shared" si="0"/>
        <v>29</v>
      </c>
      <c r="I29" s="104">
        <f t="shared" si="1"/>
        <v>2</v>
      </c>
      <c r="J29" s="149" t="s">
        <v>312</v>
      </c>
      <c r="K29" s="149" t="s">
        <v>314</v>
      </c>
      <c r="L29" s="85"/>
    </row>
    <row r="30" spans="1:12" x14ac:dyDescent="0.35">
      <c r="A30" s="75" t="s">
        <v>151</v>
      </c>
      <c r="B30" s="147">
        <v>16146566</v>
      </c>
      <c r="C30" s="147" t="s">
        <v>216</v>
      </c>
      <c r="D30" s="153">
        <v>44685</v>
      </c>
      <c r="E30" s="78"/>
      <c r="F30" s="154">
        <v>30040</v>
      </c>
      <c r="G30" s="150" t="s">
        <v>189</v>
      </c>
      <c r="H30" s="103">
        <f t="shared" si="0"/>
        <v>3</v>
      </c>
      <c r="I30" s="104">
        <f t="shared" si="1"/>
        <v>1</v>
      </c>
      <c r="J30" s="146" t="s">
        <v>193</v>
      </c>
      <c r="K30" s="150" t="s">
        <v>315</v>
      </c>
      <c r="L30" s="85"/>
    </row>
    <row r="31" spans="1:12" x14ac:dyDescent="0.35">
      <c r="A31" s="75" t="s">
        <v>151</v>
      </c>
      <c r="B31" s="145">
        <v>5530388</v>
      </c>
      <c r="C31" s="146" t="s">
        <v>217</v>
      </c>
      <c r="D31" s="151">
        <v>35737</v>
      </c>
      <c r="E31" s="78"/>
      <c r="F31" s="151">
        <v>22997</v>
      </c>
      <c r="G31" s="146" t="s">
        <v>189</v>
      </c>
      <c r="H31" s="103">
        <f t="shared" si="0"/>
        <v>27</v>
      </c>
      <c r="I31" s="104">
        <f t="shared" si="1"/>
        <v>6</v>
      </c>
      <c r="J31" s="146" t="s">
        <v>312</v>
      </c>
      <c r="K31" s="146" t="s">
        <v>314</v>
      </c>
      <c r="L31" s="85"/>
    </row>
    <row r="32" spans="1:12" x14ac:dyDescent="0.35">
      <c r="A32" s="75" t="s">
        <v>151</v>
      </c>
      <c r="B32" s="148">
        <v>12170072</v>
      </c>
      <c r="C32" s="149" t="s">
        <v>218</v>
      </c>
      <c r="D32" s="151">
        <v>39181</v>
      </c>
      <c r="E32" s="78"/>
      <c r="F32" s="151">
        <v>27505</v>
      </c>
      <c r="G32" s="146" t="s">
        <v>189</v>
      </c>
      <c r="H32" s="103">
        <f t="shared" si="0"/>
        <v>18</v>
      </c>
      <c r="I32" s="104">
        <f t="shared" si="1"/>
        <v>2</v>
      </c>
      <c r="J32" s="146" t="s">
        <v>312</v>
      </c>
      <c r="K32" s="146" t="s">
        <v>314</v>
      </c>
      <c r="L32" s="85"/>
    </row>
    <row r="33" spans="1:12" x14ac:dyDescent="0.35">
      <c r="A33" s="75" t="s">
        <v>151</v>
      </c>
      <c r="B33" s="145">
        <v>12827137</v>
      </c>
      <c r="C33" s="146" t="s">
        <v>219</v>
      </c>
      <c r="D33" s="151">
        <v>39248</v>
      </c>
      <c r="E33" s="78"/>
      <c r="F33" s="151">
        <v>27067</v>
      </c>
      <c r="G33" s="146" t="s">
        <v>189</v>
      </c>
      <c r="H33" s="103">
        <f t="shared" si="0"/>
        <v>18</v>
      </c>
      <c r="I33" s="104">
        <f t="shared" si="1"/>
        <v>0</v>
      </c>
      <c r="J33" s="146" t="s">
        <v>193</v>
      </c>
      <c r="K33" s="146" t="s">
        <v>314</v>
      </c>
      <c r="L33" s="85"/>
    </row>
    <row r="34" spans="1:12" x14ac:dyDescent="0.35">
      <c r="A34" s="75" t="s">
        <v>151</v>
      </c>
      <c r="B34" s="145">
        <v>17226763</v>
      </c>
      <c r="C34" s="146" t="s">
        <v>220</v>
      </c>
      <c r="D34" s="151">
        <v>42064</v>
      </c>
      <c r="E34" s="78"/>
      <c r="F34" s="151">
        <v>31191</v>
      </c>
      <c r="G34" s="146" t="s">
        <v>185</v>
      </c>
      <c r="H34" s="103">
        <f t="shared" si="0"/>
        <v>10</v>
      </c>
      <c r="I34" s="104">
        <f t="shared" si="1"/>
        <v>3</v>
      </c>
      <c r="J34" s="146" t="s">
        <v>149</v>
      </c>
      <c r="K34" s="146" t="s">
        <v>315</v>
      </c>
      <c r="L34" s="85"/>
    </row>
    <row r="35" spans="1:12" x14ac:dyDescent="0.35">
      <c r="A35" s="75" t="s">
        <v>151</v>
      </c>
      <c r="B35" s="145">
        <v>13385034</v>
      </c>
      <c r="C35" s="146" t="s">
        <v>221</v>
      </c>
      <c r="D35" s="151">
        <v>39895</v>
      </c>
      <c r="E35" s="78"/>
      <c r="F35" s="151">
        <v>28796</v>
      </c>
      <c r="G35" s="146" t="s">
        <v>185</v>
      </c>
      <c r="H35" s="103">
        <f t="shared" si="0"/>
        <v>16</v>
      </c>
      <c r="I35" s="104">
        <f t="shared" si="1"/>
        <v>2</v>
      </c>
      <c r="J35" s="146" t="s">
        <v>193</v>
      </c>
      <c r="K35" s="146" t="s">
        <v>314</v>
      </c>
      <c r="L35" s="85"/>
    </row>
    <row r="36" spans="1:12" x14ac:dyDescent="0.35">
      <c r="A36" s="75" t="s">
        <v>151</v>
      </c>
      <c r="B36" s="145">
        <v>6414103</v>
      </c>
      <c r="C36" s="146" t="s">
        <v>222</v>
      </c>
      <c r="D36" s="151">
        <v>38607</v>
      </c>
      <c r="E36" s="78"/>
      <c r="F36" s="151">
        <v>22408</v>
      </c>
      <c r="G36" s="146" t="s">
        <v>185</v>
      </c>
      <c r="H36" s="103">
        <f t="shared" si="0"/>
        <v>19</v>
      </c>
      <c r="I36" s="104">
        <f t="shared" si="1"/>
        <v>8</v>
      </c>
      <c r="J36" s="146" t="s">
        <v>149</v>
      </c>
      <c r="K36" s="146" t="s">
        <v>315</v>
      </c>
      <c r="L36" s="85"/>
    </row>
    <row r="37" spans="1:12" x14ac:dyDescent="0.35">
      <c r="A37" s="75" t="s">
        <v>151</v>
      </c>
      <c r="B37" s="145">
        <v>3986166</v>
      </c>
      <c r="C37" s="146" t="s">
        <v>223</v>
      </c>
      <c r="D37" s="151">
        <v>29356</v>
      </c>
      <c r="E37" s="78"/>
      <c r="F37" s="151">
        <v>19668</v>
      </c>
      <c r="G37" s="146" t="s">
        <v>189</v>
      </c>
      <c r="H37" s="103">
        <f t="shared" si="0"/>
        <v>45</v>
      </c>
      <c r="I37" s="104">
        <f t="shared" si="1"/>
        <v>1</v>
      </c>
      <c r="J37" s="146" t="s">
        <v>150</v>
      </c>
      <c r="K37" s="146" t="s">
        <v>314</v>
      </c>
      <c r="L37" s="85"/>
    </row>
    <row r="38" spans="1:12" x14ac:dyDescent="0.35">
      <c r="A38" s="75" t="s">
        <v>151</v>
      </c>
      <c r="B38" s="145">
        <v>12918274</v>
      </c>
      <c r="C38" s="146" t="s">
        <v>224</v>
      </c>
      <c r="D38" s="151">
        <v>39248</v>
      </c>
      <c r="E38" s="78"/>
      <c r="F38" s="151">
        <v>28451</v>
      </c>
      <c r="G38" s="146" t="s">
        <v>185</v>
      </c>
      <c r="H38" s="103">
        <f t="shared" si="0"/>
        <v>18</v>
      </c>
      <c r="I38" s="104">
        <f t="shared" si="1"/>
        <v>0</v>
      </c>
      <c r="J38" s="146" t="s">
        <v>313</v>
      </c>
      <c r="K38" s="146" t="s">
        <v>314</v>
      </c>
      <c r="L38" s="85"/>
    </row>
    <row r="39" spans="1:12" x14ac:dyDescent="0.35">
      <c r="A39" s="75" t="s">
        <v>151</v>
      </c>
      <c r="B39" s="145">
        <v>12826055</v>
      </c>
      <c r="C39" s="146" t="s">
        <v>225</v>
      </c>
      <c r="D39" s="151">
        <v>41183</v>
      </c>
      <c r="E39" s="78"/>
      <c r="F39" s="151">
        <v>27169</v>
      </c>
      <c r="G39" s="146" t="s">
        <v>189</v>
      </c>
      <c r="H39" s="103">
        <f t="shared" si="0"/>
        <v>12</v>
      </c>
      <c r="I39" s="104">
        <f t="shared" si="1"/>
        <v>7</v>
      </c>
      <c r="J39" s="146" t="s">
        <v>193</v>
      </c>
      <c r="K39" s="146" t="s">
        <v>315</v>
      </c>
      <c r="L39" s="85"/>
    </row>
    <row r="40" spans="1:12" x14ac:dyDescent="0.35">
      <c r="A40" s="75" t="s">
        <v>151</v>
      </c>
      <c r="B40" s="145">
        <v>11234081</v>
      </c>
      <c r="C40" s="146" t="s">
        <v>226</v>
      </c>
      <c r="D40" s="151">
        <v>41183</v>
      </c>
      <c r="E40" s="78"/>
      <c r="F40" s="151">
        <v>27994</v>
      </c>
      <c r="G40" s="146" t="s">
        <v>185</v>
      </c>
      <c r="H40" s="103">
        <f t="shared" si="0"/>
        <v>12</v>
      </c>
      <c r="I40" s="104">
        <f t="shared" si="1"/>
        <v>7</v>
      </c>
      <c r="J40" s="146" t="s">
        <v>193</v>
      </c>
      <c r="K40" s="146" t="s">
        <v>314</v>
      </c>
      <c r="L40" s="85"/>
    </row>
    <row r="41" spans="1:12" x14ac:dyDescent="0.35">
      <c r="A41" s="75" t="s">
        <v>151</v>
      </c>
      <c r="B41" s="145">
        <v>14274403</v>
      </c>
      <c r="C41" s="146" t="s">
        <v>227</v>
      </c>
      <c r="D41" s="151">
        <v>42064</v>
      </c>
      <c r="E41" s="78"/>
      <c r="F41" s="151">
        <v>29278</v>
      </c>
      <c r="G41" s="146" t="s">
        <v>189</v>
      </c>
      <c r="H41" s="103">
        <f t="shared" si="0"/>
        <v>10</v>
      </c>
      <c r="I41" s="104">
        <f t="shared" si="1"/>
        <v>3</v>
      </c>
      <c r="J41" s="146" t="s">
        <v>312</v>
      </c>
      <c r="K41" s="146" t="s">
        <v>314</v>
      </c>
      <c r="L41" s="85"/>
    </row>
    <row r="42" spans="1:12" x14ac:dyDescent="0.35">
      <c r="A42" s="75" t="s">
        <v>151</v>
      </c>
      <c r="B42" s="145">
        <v>6093363</v>
      </c>
      <c r="C42" s="146" t="s">
        <v>228</v>
      </c>
      <c r="D42" s="151">
        <v>34708</v>
      </c>
      <c r="E42" s="78"/>
      <c r="F42" s="151">
        <v>23410</v>
      </c>
      <c r="G42" s="146" t="s">
        <v>185</v>
      </c>
      <c r="H42" s="103">
        <f t="shared" si="0"/>
        <v>30</v>
      </c>
      <c r="I42" s="104">
        <f t="shared" si="1"/>
        <v>4</v>
      </c>
      <c r="J42" s="146" t="s">
        <v>150</v>
      </c>
      <c r="K42" s="146" t="s">
        <v>314</v>
      </c>
      <c r="L42" s="85"/>
    </row>
    <row r="43" spans="1:12" x14ac:dyDescent="0.35">
      <c r="A43" s="75" t="s">
        <v>151</v>
      </c>
      <c r="B43" s="146">
        <v>12911573</v>
      </c>
      <c r="C43" s="146" t="s">
        <v>229</v>
      </c>
      <c r="D43" s="151">
        <v>39248</v>
      </c>
      <c r="E43" s="78"/>
      <c r="F43" s="151">
        <v>28335</v>
      </c>
      <c r="G43" s="146" t="s">
        <v>189</v>
      </c>
      <c r="H43" s="103">
        <f t="shared" si="0"/>
        <v>18</v>
      </c>
      <c r="I43" s="104">
        <f t="shared" si="1"/>
        <v>0</v>
      </c>
      <c r="J43" s="146" t="s">
        <v>313</v>
      </c>
      <c r="K43" s="146" t="s">
        <v>314</v>
      </c>
      <c r="L43" s="85"/>
    </row>
    <row r="44" spans="1:12" x14ac:dyDescent="0.35">
      <c r="A44" s="75" t="s">
        <v>151</v>
      </c>
      <c r="B44" s="145">
        <v>11666804</v>
      </c>
      <c r="C44" s="146" t="s">
        <v>230</v>
      </c>
      <c r="D44" s="151">
        <v>42064</v>
      </c>
      <c r="E44" s="78"/>
      <c r="F44" s="151">
        <v>27126</v>
      </c>
      <c r="G44" s="146" t="s">
        <v>189</v>
      </c>
      <c r="H44" s="103">
        <f t="shared" si="0"/>
        <v>10</v>
      </c>
      <c r="I44" s="104">
        <f t="shared" si="1"/>
        <v>3</v>
      </c>
      <c r="J44" s="146" t="s">
        <v>193</v>
      </c>
      <c r="K44" s="146" t="s">
        <v>314</v>
      </c>
      <c r="L44" s="85"/>
    </row>
    <row r="45" spans="1:12" x14ac:dyDescent="0.35">
      <c r="A45" s="75" t="s">
        <v>151</v>
      </c>
      <c r="B45" s="145">
        <v>14755534</v>
      </c>
      <c r="C45" s="146" t="s">
        <v>231</v>
      </c>
      <c r="D45" s="151">
        <v>39722</v>
      </c>
      <c r="E45" s="78"/>
      <c r="F45" s="151">
        <v>29860</v>
      </c>
      <c r="G45" s="146" t="s">
        <v>185</v>
      </c>
      <c r="H45" s="103">
        <f t="shared" si="0"/>
        <v>16</v>
      </c>
      <c r="I45" s="104">
        <f t="shared" si="1"/>
        <v>7</v>
      </c>
      <c r="J45" s="146" t="s">
        <v>149</v>
      </c>
      <c r="K45" s="146" t="s">
        <v>315</v>
      </c>
      <c r="L45" s="85"/>
    </row>
    <row r="46" spans="1:12" x14ac:dyDescent="0.35">
      <c r="A46" s="75" t="s">
        <v>151</v>
      </c>
      <c r="B46" s="145">
        <v>11929033</v>
      </c>
      <c r="C46" s="146" t="s">
        <v>232</v>
      </c>
      <c r="D46" s="151">
        <v>39895</v>
      </c>
      <c r="E46" s="78"/>
      <c r="F46" s="151">
        <v>26521</v>
      </c>
      <c r="G46" s="146" t="s">
        <v>185</v>
      </c>
      <c r="H46" s="103">
        <f t="shared" si="0"/>
        <v>16</v>
      </c>
      <c r="I46" s="104">
        <f t="shared" si="1"/>
        <v>2</v>
      </c>
      <c r="J46" s="146" t="s">
        <v>149</v>
      </c>
      <c r="K46" s="146" t="s">
        <v>315</v>
      </c>
      <c r="L46" s="85"/>
    </row>
    <row r="47" spans="1:12" x14ac:dyDescent="0.35">
      <c r="A47" s="75" t="s">
        <v>151</v>
      </c>
      <c r="B47" s="145">
        <v>5892747</v>
      </c>
      <c r="C47" s="146" t="s">
        <v>233</v>
      </c>
      <c r="D47" s="151">
        <v>38261</v>
      </c>
      <c r="E47" s="78"/>
      <c r="F47" s="151">
        <v>21453</v>
      </c>
      <c r="G47" s="146" t="s">
        <v>185</v>
      </c>
      <c r="H47" s="103">
        <f t="shared" si="0"/>
        <v>20</v>
      </c>
      <c r="I47" s="104">
        <f t="shared" si="1"/>
        <v>7</v>
      </c>
      <c r="J47" s="146" t="s">
        <v>193</v>
      </c>
      <c r="K47" s="146" t="s">
        <v>314</v>
      </c>
      <c r="L47" s="85"/>
    </row>
    <row r="48" spans="1:12" x14ac:dyDescent="0.35">
      <c r="A48" s="75" t="s">
        <v>151</v>
      </c>
      <c r="B48" s="145">
        <v>5596653</v>
      </c>
      <c r="C48" s="146" t="s">
        <v>234</v>
      </c>
      <c r="D48" s="151">
        <v>33848</v>
      </c>
      <c r="E48" s="78"/>
      <c r="F48" s="151">
        <v>22228</v>
      </c>
      <c r="G48" s="146" t="s">
        <v>189</v>
      </c>
      <c r="H48" s="103">
        <f t="shared" si="0"/>
        <v>32</v>
      </c>
      <c r="I48" s="104">
        <f t="shared" si="1"/>
        <v>8</v>
      </c>
      <c r="J48" s="146" t="s">
        <v>150</v>
      </c>
      <c r="K48" s="146" t="s">
        <v>314</v>
      </c>
      <c r="L48" s="85"/>
    </row>
    <row r="49" spans="1:12" x14ac:dyDescent="0.35">
      <c r="A49" s="75" t="s">
        <v>151</v>
      </c>
      <c r="B49" s="145">
        <v>5888669</v>
      </c>
      <c r="C49" s="146" t="s">
        <v>235</v>
      </c>
      <c r="D49" s="151">
        <v>39181</v>
      </c>
      <c r="E49" s="78"/>
      <c r="F49" s="151">
        <v>22785</v>
      </c>
      <c r="G49" s="146" t="s">
        <v>185</v>
      </c>
      <c r="H49" s="103">
        <f t="shared" si="0"/>
        <v>18</v>
      </c>
      <c r="I49" s="104">
        <f t="shared" si="1"/>
        <v>2</v>
      </c>
      <c r="J49" s="146" t="s">
        <v>149</v>
      </c>
      <c r="K49" s="146" t="s">
        <v>148</v>
      </c>
      <c r="L49" s="85"/>
    </row>
    <row r="50" spans="1:12" x14ac:dyDescent="0.35">
      <c r="A50" s="75" t="s">
        <v>151</v>
      </c>
      <c r="B50" s="145">
        <v>12315716</v>
      </c>
      <c r="C50" s="146" t="s">
        <v>236</v>
      </c>
      <c r="D50" s="151">
        <v>37351</v>
      </c>
      <c r="E50" s="78"/>
      <c r="F50" s="151">
        <v>27466</v>
      </c>
      <c r="G50" s="146" t="s">
        <v>189</v>
      </c>
      <c r="H50" s="103">
        <f t="shared" si="0"/>
        <v>23</v>
      </c>
      <c r="I50" s="104">
        <f t="shared" si="1"/>
        <v>2</v>
      </c>
      <c r="J50" s="146" t="s">
        <v>312</v>
      </c>
      <c r="K50" s="146" t="s">
        <v>314</v>
      </c>
      <c r="L50" s="85"/>
    </row>
    <row r="51" spans="1:12" x14ac:dyDescent="0.35">
      <c r="A51" s="75" t="s">
        <v>151</v>
      </c>
      <c r="B51" s="145">
        <v>16357553</v>
      </c>
      <c r="C51" s="146" t="s">
        <v>237</v>
      </c>
      <c r="D51" s="151">
        <v>41183</v>
      </c>
      <c r="E51" s="78"/>
      <c r="F51" s="151">
        <v>30009</v>
      </c>
      <c r="G51" s="146" t="s">
        <v>185</v>
      </c>
      <c r="H51" s="103">
        <f t="shared" si="0"/>
        <v>12</v>
      </c>
      <c r="I51" s="104">
        <f t="shared" si="1"/>
        <v>7</v>
      </c>
      <c r="J51" s="146" t="s">
        <v>149</v>
      </c>
      <c r="K51" s="146" t="s">
        <v>315</v>
      </c>
      <c r="L51" s="85"/>
    </row>
    <row r="52" spans="1:12" x14ac:dyDescent="0.35">
      <c r="A52" s="75" t="s">
        <v>151</v>
      </c>
      <c r="B52" s="148">
        <v>13894612</v>
      </c>
      <c r="C52" s="149" t="s">
        <v>238</v>
      </c>
      <c r="D52" s="151">
        <v>39181</v>
      </c>
      <c r="E52" s="78"/>
      <c r="F52" s="151">
        <v>28353</v>
      </c>
      <c r="G52" s="146" t="s">
        <v>189</v>
      </c>
      <c r="H52" s="103">
        <f t="shared" si="0"/>
        <v>18</v>
      </c>
      <c r="I52" s="104">
        <f t="shared" si="1"/>
        <v>2</v>
      </c>
      <c r="J52" s="149" t="s">
        <v>313</v>
      </c>
      <c r="K52" s="149" t="s">
        <v>148</v>
      </c>
      <c r="L52" s="85"/>
    </row>
    <row r="53" spans="1:12" x14ac:dyDescent="0.35">
      <c r="A53" s="75" t="s">
        <v>151</v>
      </c>
      <c r="B53" s="148">
        <v>6509251</v>
      </c>
      <c r="C53" s="149" t="s">
        <v>239</v>
      </c>
      <c r="D53" s="151">
        <v>38376</v>
      </c>
      <c r="E53" s="78"/>
      <c r="F53" s="151">
        <v>24630</v>
      </c>
      <c r="G53" s="146" t="s">
        <v>189</v>
      </c>
      <c r="H53" s="103">
        <f t="shared" si="0"/>
        <v>20</v>
      </c>
      <c r="I53" s="104">
        <f t="shared" si="1"/>
        <v>4</v>
      </c>
      <c r="J53" s="149" t="s">
        <v>150</v>
      </c>
      <c r="K53" s="149" t="s">
        <v>314</v>
      </c>
      <c r="L53" s="85"/>
    </row>
    <row r="54" spans="1:12" x14ac:dyDescent="0.35">
      <c r="A54" s="75" t="s">
        <v>151</v>
      </c>
      <c r="B54" s="148">
        <v>18130661</v>
      </c>
      <c r="C54" s="149" t="s">
        <v>240</v>
      </c>
      <c r="D54" s="151">
        <v>41183</v>
      </c>
      <c r="E54" s="78"/>
      <c r="F54" s="151">
        <v>32397</v>
      </c>
      <c r="G54" s="146" t="s">
        <v>189</v>
      </c>
      <c r="H54" s="103">
        <f t="shared" si="0"/>
        <v>12</v>
      </c>
      <c r="I54" s="104">
        <f t="shared" si="1"/>
        <v>7</v>
      </c>
      <c r="J54" s="149" t="s">
        <v>149</v>
      </c>
      <c r="K54" s="149" t="s">
        <v>315</v>
      </c>
      <c r="L54" s="85"/>
    </row>
    <row r="55" spans="1:12" x14ac:dyDescent="0.35">
      <c r="A55" s="75" t="s">
        <v>151</v>
      </c>
      <c r="B55" s="148">
        <v>16901523</v>
      </c>
      <c r="C55" s="149" t="s">
        <v>241</v>
      </c>
      <c r="D55" s="151">
        <v>43577</v>
      </c>
      <c r="E55" s="78"/>
      <c r="F55" s="151">
        <v>31434</v>
      </c>
      <c r="G55" s="146" t="s">
        <v>189</v>
      </c>
      <c r="H55" s="103">
        <f t="shared" si="0"/>
        <v>6</v>
      </c>
      <c r="I55" s="104">
        <f t="shared" si="1"/>
        <v>1</v>
      </c>
      <c r="J55" s="149" t="s">
        <v>149</v>
      </c>
      <c r="K55" s="149" t="s">
        <v>315</v>
      </c>
      <c r="L55" s="85"/>
    </row>
    <row r="56" spans="1:12" x14ac:dyDescent="0.35">
      <c r="A56" s="75" t="s">
        <v>151</v>
      </c>
      <c r="B56" s="148">
        <v>12297208</v>
      </c>
      <c r="C56" s="149" t="s">
        <v>242</v>
      </c>
      <c r="D56" s="151">
        <v>39895</v>
      </c>
      <c r="E56" s="78"/>
      <c r="F56" s="151">
        <v>27062</v>
      </c>
      <c r="G56" s="146" t="s">
        <v>189</v>
      </c>
      <c r="H56" s="103">
        <f t="shared" si="0"/>
        <v>16</v>
      </c>
      <c r="I56" s="104">
        <f t="shared" si="1"/>
        <v>2</v>
      </c>
      <c r="J56" s="149" t="s">
        <v>312</v>
      </c>
      <c r="K56" s="149" t="s">
        <v>314</v>
      </c>
      <c r="L56" s="85"/>
    </row>
    <row r="57" spans="1:12" x14ac:dyDescent="0.35">
      <c r="A57" s="75" t="s">
        <v>151</v>
      </c>
      <c r="B57" s="148">
        <v>10180069</v>
      </c>
      <c r="C57" s="149" t="s">
        <v>243</v>
      </c>
      <c r="D57" s="151">
        <v>38376</v>
      </c>
      <c r="E57" s="78"/>
      <c r="F57" s="151">
        <v>24640</v>
      </c>
      <c r="G57" s="146" t="s">
        <v>185</v>
      </c>
      <c r="H57" s="103">
        <f t="shared" si="0"/>
        <v>20</v>
      </c>
      <c r="I57" s="104">
        <f t="shared" si="1"/>
        <v>4</v>
      </c>
      <c r="J57" s="149" t="s">
        <v>149</v>
      </c>
      <c r="K57" s="149" t="s">
        <v>315</v>
      </c>
      <c r="L57" s="85"/>
    </row>
    <row r="58" spans="1:12" x14ac:dyDescent="0.35">
      <c r="A58" s="75" t="s">
        <v>151</v>
      </c>
      <c r="B58" s="148">
        <v>7664376</v>
      </c>
      <c r="C58" s="149" t="s">
        <v>244</v>
      </c>
      <c r="D58" s="151">
        <v>39895</v>
      </c>
      <c r="E58" s="78"/>
      <c r="F58" s="151">
        <v>23421</v>
      </c>
      <c r="G58" s="146" t="s">
        <v>185</v>
      </c>
      <c r="H58" s="103">
        <f t="shared" si="0"/>
        <v>16</v>
      </c>
      <c r="I58" s="104">
        <f t="shared" si="1"/>
        <v>2</v>
      </c>
      <c r="J58" s="149" t="s">
        <v>193</v>
      </c>
      <c r="K58" s="149" t="s">
        <v>148</v>
      </c>
      <c r="L58" s="85"/>
    </row>
    <row r="59" spans="1:12" x14ac:dyDescent="0.35">
      <c r="A59" s="75" t="s">
        <v>151</v>
      </c>
      <c r="B59" s="148">
        <v>17857488</v>
      </c>
      <c r="C59" s="149" t="s">
        <v>245</v>
      </c>
      <c r="D59" s="151">
        <v>42064</v>
      </c>
      <c r="E59" s="78"/>
      <c r="F59" s="151">
        <v>31924</v>
      </c>
      <c r="G59" s="146" t="s">
        <v>189</v>
      </c>
      <c r="H59" s="103">
        <f t="shared" si="0"/>
        <v>10</v>
      </c>
      <c r="I59" s="104">
        <f t="shared" si="1"/>
        <v>3</v>
      </c>
      <c r="J59" s="149" t="s">
        <v>193</v>
      </c>
      <c r="K59" s="149" t="s">
        <v>148</v>
      </c>
      <c r="L59" s="85"/>
    </row>
    <row r="60" spans="1:12" x14ac:dyDescent="0.35">
      <c r="A60" s="75" t="s">
        <v>151</v>
      </c>
      <c r="B60" s="148">
        <v>14687811</v>
      </c>
      <c r="C60" s="150" t="s">
        <v>311</v>
      </c>
      <c r="D60" s="151">
        <v>42064</v>
      </c>
      <c r="E60" s="78"/>
      <c r="F60" s="151">
        <v>28262</v>
      </c>
      <c r="G60" s="146" t="s">
        <v>189</v>
      </c>
      <c r="H60" s="103">
        <f t="shared" si="0"/>
        <v>10</v>
      </c>
      <c r="I60" s="104">
        <f t="shared" si="1"/>
        <v>3</v>
      </c>
      <c r="J60" s="149" t="s">
        <v>149</v>
      </c>
      <c r="K60" s="149" t="s">
        <v>315</v>
      </c>
      <c r="L60" s="85"/>
    </row>
    <row r="61" spans="1:12" x14ac:dyDescent="0.35">
      <c r="A61" s="75" t="s">
        <v>151</v>
      </c>
      <c r="B61" s="148">
        <v>10480796</v>
      </c>
      <c r="C61" s="149" t="s">
        <v>246</v>
      </c>
      <c r="D61" s="151">
        <v>39722</v>
      </c>
      <c r="E61" s="78"/>
      <c r="F61" s="151">
        <v>25197</v>
      </c>
      <c r="G61" s="146" t="s">
        <v>185</v>
      </c>
      <c r="H61" s="103">
        <f t="shared" si="0"/>
        <v>16</v>
      </c>
      <c r="I61" s="104">
        <f t="shared" si="1"/>
        <v>7</v>
      </c>
      <c r="J61" s="149" t="s">
        <v>312</v>
      </c>
      <c r="K61" s="149" t="s">
        <v>314</v>
      </c>
      <c r="L61" s="85"/>
    </row>
    <row r="62" spans="1:12" x14ac:dyDescent="0.35">
      <c r="A62" s="75" t="s">
        <v>151</v>
      </c>
      <c r="B62" s="148">
        <v>5991309</v>
      </c>
      <c r="C62" s="149" t="s">
        <v>247</v>
      </c>
      <c r="D62" s="151">
        <v>38376</v>
      </c>
      <c r="E62" s="78"/>
      <c r="F62" s="151">
        <v>22497</v>
      </c>
      <c r="G62" s="146" t="s">
        <v>189</v>
      </c>
      <c r="H62" s="103">
        <f t="shared" si="0"/>
        <v>20</v>
      </c>
      <c r="I62" s="104">
        <f t="shared" si="1"/>
        <v>4</v>
      </c>
      <c r="J62" s="149" t="s">
        <v>193</v>
      </c>
      <c r="K62" s="149" t="s">
        <v>314</v>
      </c>
      <c r="L62" s="85"/>
    </row>
    <row r="63" spans="1:12" x14ac:dyDescent="0.35">
      <c r="A63" s="75" t="s">
        <v>151</v>
      </c>
      <c r="B63" s="148">
        <v>5613394</v>
      </c>
      <c r="C63" s="149" t="s">
        <v>248</v>
      </c>
      <c r="D63" s="151">
        <v>35737</v>
      </c>
      <c r="E63" s="78"/>
      <c r="F63" s="151">
        <v>22265</v>
      </c>
      <c r="G63" s="146" t="s">
        <v>189</v>
      </c>
      <c r="H63" s="103">
        <f t="shared" si="0"/>
        <v>27</v>
      </c>
      <c r="I63" s="104">
        <f t="shared" si="1"/>
        <v>6</v>
      </c>
      <c r="J63" s="149" t="s">
        <v>150</v>
      </c>
      <c r="K63" s="149" t="s">
        <v>314</v>
      </c>
      <c r="L63" s="85"/>
    </row>
    <row r="64" spans="1:12" x14ac:dyDescent="0.35">
      <c r="A64" s="75" t="s">
        <v>151</v>
      </c>
      <c r="B64" s="148">
        <v>14500990</v>
      </c>
      <c r="C64" s="149" t="s">
        <v>249</v>
      </c>
      <c r="D64" s="151">
        <v>39181</v>
      </c>
      <c r="E64" s="78"/>
      <c r="F64" s="151">
        <v>29706</v>
      </c>
      <c r="G64" s="146" t="s">
        <v>185</v>
      </c>
      <c r="H64" s="103">
        <f t="shared" si="0"/>
        <v>18</v>
      </c>
      <c r="I64" s="104">
        <f t="shared" si="1"/>
        <v>2</v>
      </c>
      <c r="J64" s="149" t="s">
        <v>312</v>
      </c>
      <c r="K64" s="149" t="s">
        <v>314</v>
      </c>
      <c r="L64" s="85"/>
    </row>
    <row r="65" spans="1:12" x14ac:dyDescent="0.35">
      <c r="A65" s="75" t="s">
        <v>151</v>
      </c>
      <c r="B65" s="148">
        <v>7949694</v>
      </c>
      <c r="C65" s="149" t="s">
        <v>250</v>
      </c>
      <c r="D65" s="151">
        <v>38376</v>
      </c>
      <c r="E65" s="78"/>
      <c r="F65" s="151">
        <v>26480</v>
      </c>
      <c r="G65" s="146" t="s">
        <v>185</v>
      </c>
      <c r="H65" s="103">
        <f t="shared" ref="H65:H71" si="2">IF(D65&gt;0,INT(DAYS360(D65,"30/06/2025")/360),"")</f>
        <v>20</v>
      </c>
      <c r="I65" s="104">
        <f t="shared" ref="I65:I72" si="3">IF(D65&gt;0,INT((DAYS360(D65,"30/06/2025")/360-H65)*10),"")</f>
        <v>4</v>
      </c>
      <c r="J65" s="149" t="s">
        <v>313</v>
      </c>
      <c r="K65" s="149" t="s">
        <v>314</v>
      </c>
      <c r="L65" s="85"/>
    </row>
    <row r="66" spans="1:12" x14ac:dyDescent="0.35">
      <c r="A66" s="75" t="s">
        <v>151</v>
      </c>
      <c r="B66" s="148">
        <v>6508987</v>
      </c>
      <c r="C66" s="149" t="s">
        <v>251</v>
      </c>
      <c r="D66" s="151">
        <v>36586</v>
      </c>
      <c r="E66" s="78"/>
      <c r="F66" s="151">
        <v>24146</v>
      </c>
      <c r="G66" s="146" t="s">
        <v>185</v>
      </c>
      <c r="H66" s="103">
        <f t="shared" si="2"/>
        <v>25</v>
      </c>
      <c r="I66" s="104">
        <f t="shared" si="3"/>
        <v>3</v>
      </c>
      <c r="J66" s="149" t="s">
        <v>193</v>
      </c>
      <c r="K66" s="149" t="s">
        <v>314</v>
      </c>
      <c r="L66" s="85"/>
    </row>
    <row r="67" spans="1:12" x14ac:dyDescent="0.35">
      <c r="A67" s="75" t="s">
        <v>151</v>
      </c>
      <c r="B67" s="150">
        <v>15834721</v>
      </c>
      <c r="C67" s="150" t="s">
        <v>252</v>
      </c>
      <c r="D67" s="151">
        <v>45103</v>
      </c>
      <c r="E67" s="78"/>
      <c r="F67" s="154">
        <v>29986</v>
      </c>
      <c r="G67" s="150" t="s">
        <v>189</v>
      </c>
      <c r="H67" s="103">
        <f t="shared" si="2"/>
        <v>2</v>
      </c>
      <c r="I67" s="104">
        <f t="shared" si="3"/>
        <v>0</v>
      </c>
      <c r="J67" s="150" t="s">
        <v>149</v>
      </c>
      <c r="K67" s="150" t="s">
        <v>315</v>
      </c>
      <c r="L67" s="85"/>
    </row>
    <row r="68" spans="1:12" x14ac:dyDescent="0.35">
      <c r="A68" s="75" t="s">
        <v>151</v>
      </c>
      <c r="B68" s="148">
        <v>5974082</v>
      </c>
      <c r="C68" s="149" t="s">
        <v>253</v>
      </c>
      <c r="D68" s="151">
        <v>38376</v>
      </c>
      <c r="E68" s="78"/>
      <c r="F68" s="151">
        <v>21916</v>
      </c>
      <c r="G68" s="146" t="s">
        <v>185</v>
      </c>
      <c r="H68" s="103">
        <f t="shared" si="2"/>
        <v>20</v>
      </c>
      <c r="I68" s="104">
        <f t="shared" si="3"/>
        <v>4</v>
      </c>
      <c r="J68" s="149" t="s">
        <v>312</v>
      </c>
      <c r="K68" s="149" t="s">
        <v>314</v>
      </c>
      <c r="L68" s="85"/>
    </row>
    <row r="69" spans="1:12" x14ac:dyDescent="0.35">
      <c r="A69" s="75" t="s">
        <v>151</v>
      </c>
      <c r="B69" s="148">
        <v>10823438</v>
      </c>
      <c r="C69" s="149" t="s">
        <v>254</v>
      </c>
      <c r="D69" s="151">
        <v>38376</v>
      </c>
      <c r="E69" s="78"/>
      <c r="F69" s="151">
        <v>21916</v>
      </c>
      <c r="G69" s="146" t="s">
        <v>185</v>
      </c>
      <c r="H69" s="103">
        <f t="shared" si="2"/>
        <v>20</v>
      </c>
      <c r="I69" s="104">
        <f t="shared" si="3"/>
        <v>4</v>
      </c>
      <c r="J69" s="149" t="s">
        <v>193</v>
      </c>
      <c r="K69" s="149" t="s">
        <v>314</v>
      </c>
      <c r="L69" s="85"/>
    </row>
    <row r="70" spans="1:12" x14ac:dyDescent="0.35">
      <c r="A70" s="75" t="s">
        <v>151</v>
      </c>
      <c r="B70" s="148">
        <v>11553189</v>
      </c>
      <c r="C70" s="149" t="s">
        <v>255</v>
      </c>
      <c r="D70" s="151">
        <v>44935</v>
      </c>
      <c r="E70" s="78"/>
      <c r="F70" s="151">
        <v>27472</v>
      </c>
      <c r="G70" s="146" t="s">
        <v>185</v>
      </c>
      <c r="H70" s="103">
        <f t="shared" si="2"/>
        <v>2</v>
      </c>
      <c r="I70" s="104">
        <f t="shared" si="3"/>
        <v>4</v>
      </c>
      <c r="J70" s="149" t="s">
        <v>149</v>
      </c>
      <c r="K70" s="149" t="s">
        <v>148</v>
      </c>
      <c r="L70" s="85"/>
    </row>
    <row r="71" spans="1:12" x14ac:dyDescent="0.35">
      <c r="A71" s="75" t="s">
        <v>151</v>
      </c>
      <c r="B71" s="148">
        <v>6825420</v>
      </c>
      <c r="C71" s="149" t="s">
        <v>256</v>
      </c>
      <c r="D71" s="151">
        <v>36815</v>
      </c>
      <c r="E71" s="78"/>
      <c r="F71" s="151">
        <v>23043</v>
      </c>
      <c r="G71" s="146" t="s">
        <v>185</v>
      </c>
      <c r="H71" s="103">
        <f t="shared" si="2"/>
        <v>24</v>
      </c>
      <c r="I71" s="104">
        <f t="shared" si="3"/>
        <v>7</v>
      </c>
      <c r="J71" s="149" t="s">
        <v>313</v>
      </c>
      <c r="K71" s="149" t="s">
        <v>314</v>
      </c>
      <c r="L71" s="85"/>
    </row>
    <row r="72" spans="1:12" x14ac:dyDescent="0.35">
      <c r="A72" s="75" t="s">
        <v>151</v>
      </c>
      <c r="B72" s="148">
        <v>4278422</v>
      </c>
      <c r="C72" s="149" t="s">
        <v>257</v>
      </c>
      <c r="D72" s="151">
        <v>31837</v>
      </c>
      <c r="E72" s="78"/>
      <c r="F72" s="151">
        <v>20267</v>
      </c>
      <c r="G72" s="146" t="s">
        <v>189</v>
      </c>
      <c r="H72" s="103">
        <f t="shared" ref="H72:H119" si="4">IF(D72&gt;0,INT(DAYS360(D72,"30/06/2025")/360),"")</f>
        <v>38</v>
      </c>
      <c r="I72" s="104">
        <f t="shared" si="3"/>
        <v>3</v>
      </c>
      <c r="J72" s="149" t="s">
        <v>313</v>
      </c>
      <c r="K72" s="149" t="s">
        <v>314</v>
      </c>
      <c r="L72" s="85"/>
    </row>
    <row r="73" spans="1:12" x14ac:dyDescent="0.35">
      <c r="A73" s="75" t="s">
        <v>151</v>
      </c>
      <c r="B73" s="148">
        <v>13711446</v>
      </c>
      <c r="C73" s="149" t="s">
        <v>258</v>
      </c>
      <c r="D73" s="151">
        <v>40634</v>
      </c>
      <c r="E73" s="78"/>
      <c r="F73" s="151">
        <v>28179</v>
      </c>
      <c r="G73" s="146" t="s">
        <v>189</v>
      </c>
      <c r="H73" s="103">
        <f t="shared" si="4"/>
        <v>14</v>
      </c>
      <c r="I73" s="104">
        <f t="shared" ref="I73:I119" si="5">IF(D73&gt;0,INT((DAYS360(D73,"30/06/2025")/360-H73)*10),"")</f>
        <v>2</v>
      </c>
      <c r="J73" s="149" t="s">
        <v>312</v>
      </c>
      <c r="K73" s="149" t="s">
        <v>148</v>
      </c>
      <c r="L73" s="85"/>
    </row>
    <row r="74" spans="1:12" x14ac:dyDescent="0.35">
      <c r="A74" s="75" t="s">
        <v>151</v>
      </c>
      <c r="B74" s="148">
        <v>10115529</v>
      </c>
      <c r="C74" s="149" t="s">
        <v>259</v>
      </c>
      <c r="D74" s="151">
        <v>39895</v>
      </c>
      <c r="E74" s="78"/>
      <c r="F74" s="151">
        <v>25426</v>
      </c>
      <c r="G74" s="146" t="s">
        <v>189</v>
      </c>
      <c r="H74" s="103">
        <f t="shared" si="4"/>
        <v>16</v>
      </c>
      <c r="I74" s="104">
        <f t="shared" si="5"/>
        <v>2</v>
      </c>
      <c r="J74" s="149" t="s">
        <v>313</v>
      </c>
      <c r="K74" s="149" t="s">
        <v>314</v>
      </c>
      <c r="L74" s="85"/>
    </row>
    <row r="75" spans="1:12" x14ac:dyDescent="0.35">
      <c r="A75" s="75" t="s">
        <v>151</v>
      </c>
      <c r="B75" s="148">
        <v>14155648</v>
      </c>
      <c r="C75" s="149" t="s">
        <v>260</v>
      </c>
      <c r="D75" s="151">
        <v>41183</v>
      </c>
      <c r="E75" s="78"/>
      <c r="F75" s="151">
        <v>29457</v>
      </c>
      <c r="G75" s="146" t="s">
        <v>185</v>
      </c>
      <c r="H75" s="103">
        <f t="shared" si="4"/>
        <v>12</v>
      </c>
      <c r="I75" s="104">
        <f t="shared" si="5"/>
        <v>7</v>
      </c>
      <c r="J75" s="149" t="s">
        <v>149</v>
      </c>
      <c r="K75" s="149" t="s">
        <v>315</v>
      </c>
      <c r="L75" s="85"/>
    </row>
    <row r="76" spans="1:12" x14ac:dyDescent="0.35">
      <c r="A76" s="75" t="s">
        <v>151</v>
      </c>
      <c r="B76" s="145">
        <v>11412195</v>
      </c>
      <c r="C76" s="146" t="s">
        <v>261</v>
      </c>
      <c r="D76" s="151">
        <v>42064</v>
      </c>
      <c r="E76" s="78"/>
      <c r="F76" s="151">
        <v>26912</v>
      </c>
      <c r="G76" s="146" t="s">
        <v>189</v>
      </c>
      <c r="H76" s="103">
        <f t="shared" si="4"/>
        <v>10</v>
      </c>
      <c r="I76" s="104">
        <f t="shared" si="5"/>
        <v>3</v>
      </c>
      <c r="J76" s="146" t="s">
        <v>149</v>
      </c>
      <c r="K76" s="146" t="s">
        <v>315</v>
      </c>
      <c r="L76" s="85"/>
    </row>
    <row r="77" spans="1:12" x14ac:dyDescent="0.35">
      <c r="A77" s="75" t="s">
        <v>151</v>
      </c>
      <c r="B77" s="147">
        <v>15326316</v>
      </c>
      <c r="C77" s="147" t="s">
        <v>262</v>
      </c>
      <c r="D77" s="153">
        <v>44685</v>
      </c>
      <c r="E77" s="78"/>
      <c r="F77" s="154">
        <v>29505</v>
      </c>
      <c r="G77" s="146" t="s">
        <v>185</v>
      </c>
      <c r="H77" s="103">
        <f t="shared" si="4"/>
        <v>3</v>
      </c>
      <c r="I77" s="104">
        <f t="shared" si="5"/>
        <v>1</v>
      </c>
      <c r="J77" s="146" t="s">
        <v>312</v>
      </c>
      <c r="K77" s="146" t="s">
        <v>148</v>
      </c>
      <c r="L77" s="85"/>
    </row>
    <row r="78" spans="1:12" x14ac:dyDescent="0.35">
      <c r="A78" s="75" t="s">
        <v>151</v>
      </c>
      <c r="B78" s="145">
        <v>5521544</v>
      </c>
      <c r="C78" s="146" t="s">
        <v>263</v>
      </c>
      <c r="D78" s="151">
        <v>38376</v>
      </c>
      <c r="E78" s="78"/>
      <c r="F78" s="151">
        <v>21671</v>
      </c>
      <c r="G78" s="146" t="s">
        <v>189</v>
      </c>
      <c r="H78" s="103">
        <f t="shared" si="4"/>
        <v>20</v>
      </c>
      <c r="I78" s="104">
        <f t="shared" si="5"/>
        <v>4</v>
      </c>
      <c r="J78" s="146" t="s">
        <v>193</v>
      </c>
      <c r="K78" s="146" t="s">
        <v>314</v>
      </c>
      <c r="L78" s="85"/>
    </row>
    <row r="79" spans="1:12" x14ac:dyDescent="0.35">
      <c r="A79" s="75" t="s">
        <v>151</v>
      </c>
      <c r="B79" s="145">
        <v>11198276</v>
      </c>
      <c r="C79" s="146" t="s">
        <v>264</v>
      </c>
      <c r="D79" s="151">
        <v>37025</v>
      </c>
      <c r="E79" s="78"/>
      <c r="F79" s="151">
        <v>26211</v>
      </c>
      <c r="G79" s="146" t="s">
        <v>189</v>
      </c>
      <c r="H79" s="103">
        <f t="shared" si="4"/>
        <v>24</v>
      </c>
      <c r="I79" s="104">
        <f t="shared" si="5"/>
        <v>1</v>
      </c>
      <c r="J79" s="146" t="s">
        <v>313</v>
      </c>
      <c r="K79" s="146" t="s">
        <v>148</v>
      </c>
      <c r="L79" s="85"/>
    </row>
    <row r="80" spans="1:12" x14ac:dyDescent="0.35">
      <c r="A80" s="75" t="s">
        <v>151</v>
      </c>
      <c r="B80" s="145">
        <v>14388538</v>
      </c>
      <c r="C80" s="146" t="s">
        <v>265</v>
      </c>
      <c r="D80" s="151">
        <v>41183</v>
      </c>
      <c r="E80" s="78"/>
      <c r="F80" s="151">
        <v>29324</v>
      </c>
      <c r="G80" s="146" t="s">
        <v>185</v>
      </c>
      <c r="H80" s="103">
        <f t="shared" si="4"/>
        <v>12</v>
      </c>
      <c r="I80" s="104">
        <f t="shared" si="5"/>
        <v>7</v>
      </c>
      <c r="J80" s="146" t="s">
        <v>149</v>
      </c>
      <c r="K80" s="146" t="s">
        <v>148</v>
      </c>
      <c r="L80" s="85"/>
    </row>
    <row r="81" spans="1:12" x14ac:dyDescent="0.35">
      <c r="A81" s="75" t="s">
        <v>151</v>
      </c>
      <c r="B81" s="145">
        <v>15314020</v>
      </c>
      <c r="C81" s="146" t="s">
        <v>266</v>
      </c>
      <c r="D81" s="151">
        <v>39722</v>
      </c>
      <c r="E81" s="78"/>
      <c r="F81" s="151">
        <v>29589</v>
      </c>
      <c r="G81" s="146" t="s">
        <v>185</v>
      </c>
      <c r="H81" s="103">
        <f t="shared" si="4"/>
        <v>16</v>
      </c>
      <c r="I81" s="104">
        <f t="shared" si="5"/>
        <v>7</v>
      </c>
      <c r="J81" s="146" t="s">
        <v>312</v>
      </c>
      <c r="K81" s="146" t="s">
        <v>314</v>
      </c>
      <c r="L81" s="85"/>
    </row>
    <row r="82" spans="1:12" x14ac:dyDescent="0.35">
      <c r="A82" s="75" t="s">
        <v>151</v>
      </c>
      <c r="B82" s="145">
        <v>6425435</v>
      </c>
      <c r="C82" s="146" t="s">
        <v>267</v>
      </c>
      <c r="D82" s="151">
        <v>35737</v>
      </c>
      <c r="E82" s="78"/>
      <c r="F82" s="151">
        <v>22438</v>
      </c>
      <c r="G82" s="146" t="s">
        <v>185</v>
      </c>
      <c r="H82" s="103">
        <f t="shared" si="4"/>
        <v>27</v>
      </c>
      <c r="I82" s="104">
        <f t="shared" si="5"/>
        <v>6</v>
      </c>
      <c r="J82" s="146" t="s">
        <v>312</v>
      </c>
      <c r="K82" s="146" t="s">
        <v>314</v>
      </c>
      <c r="L82" s="85"/>
    </row>
    <row r="83" spans="1:12" x14ac:dyDescent="0.35">
      <c r="A83" s="75" t="s">
        <v>151</v>
      </c>
      <c r="B83" s="145">
        <v>6392703</v>
      </c>
      <c r="C83" s="146" t="s">
        <v>268</v>
      </c>
      <c r="D83" s="151">
        <v>34592</v>
      </c>
      <c r="E83" s="78"/>
      <c r="F83" s="151">
        <v>22151</v>
      </c>
      <c r="G83" s="146" t="s">
        <v>189</v>
      </c>
      <c r="H83" s="103">
        <f t="shared" si="4"/>
        <v>30</v>
      </c>
      <c r="I83" s="104">
        <f t="shared" si="5"/>
        <v>7</v>
      </c>
      <c r="J83" s="146" t="s">
        <v>150</v>
      </c>
      <c r="K83" s="146" t="s">
        <v>314</v>
      </c>
      <c r="L83" s="85"/>
    </row>
    <row r="84" spans="1:12" x14ac:dyDescent="0.35">
      <c r="A84" s="75" t="s">
        <v>151</v>
      </c>
      <c r="B84" s="145">
        <v>4234333</v>
      </c>
      <c r="C84" s="146" t="s">
        <v>269</v>
      </c>
      <c r="D84" s="151">
        <v>36234</v>
      </c>
      <c r="E84" s="78"/>
      <c r="F84" s="151">
        <v>19391</v>
      </c>
      <c r="G84" s="146" t="s">
        <v>185</v>
      </c>
      <c r="H84" s="103">
        <f t="shared" si="4"/>
        <v>26</v>
      </c>
      <c r="I84" s="104">
        <f t="shared" si="5"/>
        <v>2</v>
      </c>
      <c r="J84" s="146" t="s">
        <v>312</v>
      </c>
      <c r="K84" s="146" t="s">
        <v>314</v>
      </c>
      <c r="L84" s="85"/>
    </row>
    <row r="85" spans="1:12" x14ac:dyDescent="0.35">
      <c r="A85" s="75" t="s">
        <v>151</v>
      </c>
      <c r="B85" s="145">
        <v>12627376</v>
      </c>
      <c r="C85" s="146" t="s">
        <v>270</v>
      </c>
      <c r="D85" s="151">
        <v>36814</v>
      </c>
      <c r="E85" s="78"/>
      <c r="F85" s="151">
        <v>26977</v>
      </c>
      <c r="G85" s="146" t="s">
        <v>189</v>
      </c>
      <c r="H85" s="103">
        <f t="shared" si="4"/>
        <v>24</v>
      </c>
      <c r="I85" s="104">
        <f t="shared" si="5"/>
        <v>7</v>
      </c>
      <c r="J85" s="146" t="s">
        <v>150</v>
      </c>
      <c r="K85" s="146" t="s">
        <v>314</v>
      </c>
      <c r="L85" s="85"/>
    </row>
    <row r="86" spans="1:12" x14ac:dyDescent="0.35">
      <c r="A86" s="75" t="s">
        <v>151</v>
      </c>
      <c r="B86" s="145">
        <v>11902397</v>
      </c>
      <c r="C86" s="146" t="s">
        <v>271</v>
      </c>
      <c r="D86" s="151">
        <v>39895</v>
      </c>
      <c r="E86" s="78"/>
      <c r="F86" s="151">
        <v>26727</v>
      </c>
      <c r="G86" s="146" t="s">
        <v>185</v>
      </c>
      <c r="H86" s="103">
        <f t="shared" si="4"/>
        <v>16</v>
      </c>
      <c r="I86" s="104">
        <f t="shared" si="5"/>
        <v>2</v>
      </c>
      <c r="J86" s="146" t="s">
        <v>149</v>
      </c>
      <c r="K86" s="146" t="s">
        <v>315</v>
      </c>
      <c r="L86" s="85"/>
    </row>
    <row r="87" spans="1:12" x14ac:dyDescent="0.35">
      <c r="A87" s="75" t="s">
        <v>151</v>
      </c>
      <c r="B87" s="145">
        <v>11925538</v>
      </c>
      <c r="C87" s="146" t="s">
        <v>272</v>
      </c>
      <c r="D87" s="151">
        <v>38376</v>
      </c>
      <c r="E87" s="78"/>
      <c r="F87" s="151">
        <v>27933</v>
      </c>
      <c r="G87" s="146" t="s">
        <v>189</v>
      </c>
      <c r="H87" s="103">
        <f t="shared" si="4"/>
        <v>20</v>
      </c>
      <c r="I87" s="104">
        <f t="shared" si="5"/>
        <v>4</v>
      </c>
      <c r="J87" s="146" t="s">
        <v>313</v>
      </c>
      <c r="K87" s="146" t="s">
        <v>314</v>
      </c>
      <c r="L87" s="85"/>
    </row>
    <row r="88" spans="1:12" x14ac:dyDescent="0.35">
      <c r="A88" s="75" t="s">
        <v>151</v>
      </c>
      <c r="B88" s="145">
        <v>14412283</v>
      </c>
      <c r="C88" s="146" t="s">
        <v>273</v>
      </c>
      <c r="D88" s="151">
        <v>39722</v>
      </c>
      <c r="E88" s="78"/>
      <c r="F88" s="151">
        <v>29700</v>
      </c>
      <c r="G88" s="146" t="s">
        <v>185</v>
      </c>
      <c r="H88" s="103">
        <f t="shared" si="4"/>
        <v>16</v>
      </c>
      <c r="I88" s="104">
        <f t="shared" si="5"/>
        <v>7</v>
      </c>
      <c r="J88" s="146" t="s">
        <v>312</v>
      </c>
      <c r="K88" s="146" t="s">
        <v>314</v>
      </c>
      <c r="L88" s="85"/>
    </row>
    <row r="89" spans="1:12" x14ac:dyDescent="0.35">
      <c r="A89" s="75" t="s">
        <v>151</v>
      </c>
      <c r="B89" s="145">
        <v>12821765</v>
      </c>
      <c r="C89" s="146" t="s">
        <v>274</v>
      </c>
      <c r="D89" s="151">
        <v>39895</v>
      </c>
      <c r="E89" s="78"/>
      <c r="F89" s="151">
        <v>27644</v>
      </c>
      <c r="G89" s="146" t="s">
        <v>185</v>
      </c>
      <c r="H89" s="103">
        <f t="shared" si="4"/>
        <v>16</v>
      </c>
      <c r="I89" s="104">
        <f t="shared" si="5"/>
        <v>2</v>
      </c>
      <c r="J89" s="146" t="s">
        <v>149</v>
      </c>
      <c r="K89" s="146" t="s">
        <v>315</v>
      </c>
      <c r="L89" s="85"/>
    </row>
    <row r="90" spans="1:12" x14ac:dyDescent="0.35">
      <c r="A90" s="75" t="s">
        <v>151</v>
      </c>
      <c r="B90" s="145">
        <v>18083520</v>
      </c>
      <c r="C90" s="146" t="s">
        <v>275</v>
      </c>
      <c r="D90" s="151">
        <v>42064</v>
      </c>
      <c r="E90" s="78"/>
      <c r="F90" s="151">
        <v>31738</v>
      </c>
      <c r="G90" s="146" t="s">
        <v>189</v>
      </c>
      <c r="H90" s="103">
        <f t="shared" si="4"/>
        <v>10</v>
      </c>
      <c r="I90" s="104">
        <f t="shared" si="5"/>
        <v>3</v>
      </c>
      <c r="J90" s="146" t="s">
        <v>193</v>
      </c>
      <c r="K90" s="146" t="s">
        <v>314</v>
      </c>
      <c r="L90" s="85"/>
    </row>
    <row r="91" spans="1:12" x14ac:dyDescent="0.35">
      <c r="A91" s="75" t="s">
        <v>151</v>
      </c>
      <c r="B91" s="145">
        <v>12877583</v>
      </c>
      <c r="C91" s="146" t="s">
        <v>276</v>
      </c>
      <c r="D91" s="151">
        <v>39181</v>
      </c>
      <c r="E91" s="78"/>
      <c r="F91" s="151">
        <v>28227</v>
      </c>
      <c r="G91" s="146" t="s">
        <v>185</v>
      </c>
      <c r="H91" s="103">
        <f t="shared" si="4"/>
        <v>18</v>
      </c>
      <c r="I91" s="104">
        <f t="shared" si="5"/>
        <v>2</v>
      </c>
      <c r="J91" s="146" t="s">
        <v>312</v>
      </c>
      <c r="K91" s="146" t="s">
        <v>317</v>
      </c>
      <c r="L91" s="85" t="s">
        <v>316</v>
      </c>
    </row>
    <row r="92" spans="1:12" x14ac:dyDescent="0.35">
      <c r="A92" s="75" t="s">
        <v>151</v>
      </c>
      <c r="B92" s="145">
        <v>6719985</v>
      </c>
      <c r="C92" s="146" t="s">
        <v>277</v>
      </c>
      <c r="D92" s="151">
        <v>39722</v>
      </c>
      <c r="E92" s="78"/>
      <c r="F92" s="151">
        <v>25482</v>
      </c>
      <c r="G92" s="146" t="s">
        <v>185</v>
      </c>
      <c r="H92" s="103">
        <f t="shared" si="4"/>
        <v>16</v>
      </c>
      <c r="I92" s="104">
        <f t="shared" si="5"/>
        <v>7</v>
      </c>
      <c r="J92" s="146" t="s">
        <v>193</v>
      </c>
      <c r="K92" s="146" t="s">
        <v>315</v>
      </c>
      <c r="L92" s="85"/>
    </row>
    <row r="93" spans="1:12" x14ac:dyDescent="0.35">
      <c r="A93" s="75" t="s">
        <v>151</v>
      </c>
      <c r="B93" s="145">
        <v>16218662</v>
      </c>
      <c r="C93" s="146" t="s">
        <v>278</v>
      </c>
      <c r="D93" s="151">
        <v>41183</v>
      </c>
      <c r="E93" s="78"/>
      <c r="F93" s="151">
        <v>31019</v>
      </c>
      <c r="G93" s="146" t="s">
        <v>185</v>
      </c>
      <c r="H93" s="103">
        <f t="shared" si="4"/>
        <v>12</v>
      </c>
      <c r="I93" s="104">
        <f t="shared" si="5"/>
        <v>7</v>
      </c>
      <c r="J93" s="146" t="s">
        <v>193</v>
      </c>
      <c r="K93" s="146" t="s">
        <v>148</v>
      </c>
      <c r="L93" s="85"/>
    </row>
    <row r="94" spans="1:12" x14ac:dyDescent="0.35">
      <c r="A94" s="75" t="s">
        <v>151</v>
      </c>
      <c r="B94" s="145">
        <v>10079420</v>
      </c>
      <c r="C94" s="146" t="s">
        <v>279</v>
      </c>
      <c r="D94" s="151">
        <v>39181</v>
      </c>
      <c r="E94" s="78"/>
      <c r="F94" s="151">
        <v>25873</v>
      </c>
      <c r="G94" s="146" t="s">
        <v>185</v>
      </c>
      <c r="H94" s="103">
        <f t="shared" si="4"/>
        <v>18</v>
      </c>
      <c r="I94" s="104">
        <f t="shared" si="5"/>
        <v>2</v>
      </c>
      <c r="J94" s="146" t="s">
        <v>193</v>
      </c>
      <c r="K94" s="146" t="s">
        <v>314</v>
      </c>
      <c r="L94" s="85"/>
    </row>
    <row r="95" spans="1:12" x14ac:dyDescent="0.35">
      <c r="A95" s="75" t="s">
        <v>151</v>
      </c>
      <c r="B95" s="145">
        <v>4363194</v>
      </c>
      <c r="C95" s="146" t="s">
        <v>280</v>
      </c>
      <c r="D95" s="151">
        <v>34745</v>
      </c>
      <c r="E95" s="78"/>
      <c r="F95" s="151">
        <v>21916</v>
      </c>
      <c r="G95" s="146" t="s">
        <v>185</v>
      </c>
      <c r="H95" s="103">
        <f t="shared" si="4"/>
        <v>30</v>
      </c>
      <c r="I95" s="104">
        <f t="shared" si="5"/>
        <v>3</v>
      </c>
      <c r="J95" s="146" t="s">
        <v>313</v>
      </c>
      <c r="K95" s="146" t="s">
        <v>314</v>
      </c>
      <c r="L95" s="85"/>
    </row>
    <row r="96" spans="1:12" x14ac:dyDescent="0.35">
      <c r="A96" s="75" t="s">
        <v>151</v>
      </c>
      <c r="B96" s="145">
        <v>14127116</v>
      </c>
      <c r="C96" s="146" t="s">
        <v>281</v>
      </c>
      <c r="D96" s="151">
        <v>39722</v>
      </c>
      <c r="E96" s="78"/>
      <c r="F96" s="151">
        <v>29070</v>
      </c>
      <c r="G96" s="146" t="s">
        <v>189</v>
      </c>
      <c r="H96" s="103">
        <f t="shared" si="4"/>
        <v>16</v>
      </c>
      <c r="I96" s="104">
        <f t="shared" si="5"/>
        <v>7</v>
      </c>
      <c r="J96" s="146" t="s">
        <v>312</v>
      </c>
      <c r="K96" s="146" t="s">
        <v>314</v>
      </c>
      <c r="L96" s="85"/>
    </row>
    <row r="97" spans="1:12" x14ac:dyDescent="0.35">
      <c r="A97" s="75" t="s">
        <v>151</v>
      </c>
      <c r="B97" s="145">
        <v>17317884</v>
      </c>
      <c r="C97" s="146" t="s">
        <v>282</v>
      </c>
      <c r="D97" s="151">
        <v>43577</v>
      </c>
      <c r="E97" s="78"/>
      <c r="F97" s="144"/>
      <c r="G97" s="146" t="s">
        <v>185</v>
      </c>
      <c r="H97" s="103">
        <f t="shared" si="4"/>
        <v>6</v>
      </c>
      <c r="I97" s="104">
        <f t="shared" si="5"/>
        <v>1</v>
      </c>
      <c r="J97" s="146" t="s">
        <v>149</v>
      </c>
      <c r="K97" s="146" t="s">
        <v>315</v>
      </c>
      <c r="L97" s="85"/>
    </row>
    <row r="98" spans="1:12" x14ac:dyDescent="0.35">
      <c r="A98" s="75" t="s">
        <v>151</v>
      </c>
      <c r="B98" s="147">
        <v>10866861</v>
      </c>
      <c r="C98" s="147" t="s">
        <v>283</v>
      </c>
      <c r="D98" s="151">
        <v>44849</v>
      </c>
      <c r="E98" s="78"/>
      <c r="F98" s="154">
        <v>25762</v>
      </c>
      <c r="G98" s="146" t="s">
        <v>185</v>
      </c>
      <c r="H98" s="103">
        <f t="shared" si="4"/>
        <v>2</v>
      </c>
      <c r="I98" s="104">
        <f t="shared" si="5"/>
        <v>7</v>
      </c>
      <c r="J98" s="150" t="s">
        <v>312</v>
      </c>
      <c r="K98" s="150" t="s">
        <v>314</v>
      </c>
      <c r="L98" s="85"/>
    </row>
    <row r="99" spans="1:12" x14ac:dyDescent="0.35">
      <c r="A99" s="75" t="s">
        <v>151</v>
      </c>
      <c r="B99" s="145">
        <v>11202144</v>
      </c>
      <c r="C99" s="146" t="s">
        <v>284</v>
      </c>
      <c r="D99" s="151">
        <v>39181</v>
      </c>
      <c r="E99" s="78"/>
      <c r="F99" s="151">
        <v>26492</v>
      </c>
      <c r="G99" s="146" t="s">
        <v>185</v>
      </c>
      <c r="H99" s="103">
        <f t="shared" si="4"/>
        <v>18</v>
      </c>
      <c r="I99" s="104">
        <f t="shared" si="5"/>
        <v>2</v>
      </c>
      <c r="J99" s="146" t="s">
        <v>312</v>
      </c>
      <c r="K99" s="146" t="s">
        <v>314</v>
      </c>
      <c r="L99" s="85"/>
    </row>
    <row r="100" spans="1:12" x14ac:dyDescent="0.35">
      <c r="A100" s="75" t="s">
        <v>151</v>
      </c>
      <c r="B100" s="145">
        <v>12418872</v>
      </c>
      <c r="C100" s="146" t="s">
        <v>285</v>
      </c>
      <c r="D100" s="151">
        <v>38376</v>
      </c>
      <c r="E100" s="78"/>
      <c r="F100" s="151">
        <v>27881</v>
      </c>
      <c r="G100" s="146" t="s">
        <v>189</v>
      </c>
      <c r="H100" s="103">
        <f t="shared" si="4"/>
        <v>20</v>
      </c>
      <c r="I100" s="104">
        <f t="shared" si="5"/>
        <v>4</v>
      </c>
      <c r="J100" s="146" t="s">
        <v>313</v>
      </c>
      <c r="K100" s="146" t="s">
        <v>314</v>
      </c>
      <c r="L100" s="85"/>
    </row>
    <row r="101" spans="1:12" x14ac:dyDescent="0.35">
      <c r="A101" s="75" t="s">
        <v>151</v>
      </c>
      <c r="B101" s="145">
        <v>10699711</v>
      </c>
      <c r="C101" s="146" t="s">
        <v>286</v>
      </c>
      <c r="D101" s="151">
        <v>36465</v>
      </c>
      <c r="E101" s="78"/>
      <c r="F101" s="151">
        <v>21916</v>
      </c>
      <c r="G101" s="146" t="s">
        <v>185</v>
      </c>
      <c r="H101" s="103">
        <f t="shared" si="4"/>
        <v>25</v>
      </c>
      <c r="I101" s="104">
        <f t="shared" si="5"/>
        <v>6</v>
      </c>
      <c r="J101" s="146" t="s">
        <v>312</v>
      </c>
      <c r="K101" s="146" t="s">
        <v>314</v>
      </c>
      <c r="L101" s="85"/>
    </row>
    <row r="102" spans="1:12" x14ac:dyDescent="0.35">
      <c r="A102" s="75" t="s">
        <v>151</v>
      </c>
      <c r="B102" s="148">
        <v>6553092</v>
      </c>
      <c r="C102" s="149" t="s">
        <v>287</v>
      </c>
      <c r="D102" s="151">
        <v>39722</v>
      </c>
      <c r="E102" s="78"/>
      <c r="F102" s="151">
        <v>23388</v>
      </c>
      <c r="G102" s="146" t="s">
        <v>185</v>
      </c>
      <c r="H102" s="103">
        <f t="shared" si="4"/>
        <v>16</v>
      </c>
      <c r="I102" s="104">
        <f t="shared" si="5"/>
        <v>7</v>
      </c>
      <c r="J102" s="146" t="s">
        <v>312</v>
      </c>
      <c r="K102" s="146" t="s">
        <v>315</v>
      </c>
      <c r="L102" s="85"/>
    </row>
    <row r="103" spans="1:12" x14ac:dyDescent="0.35">
      <c r="A103" s="75" t="s">
        <v>151</v>
      </c>
      <c r="B103" s="145">
        <v>6812740</v>
      </c>
      <c r="C103" s="146" t="s">
        <v>288</v>
      </c>
      <c r="D103" s="151">
        <v>39181</v>
      </c>
      <c r="E103" s="78"/>
      <c r="F103" s="151">
        <v>22670</v>
      </c>
      <c r="G103" s="146" t="s">
        <v>185</v>
      </c>
      <c r="H103" s="103">
        <f t="shared" si="4"/>
        <v>18</v>
      </c>
      <c r="I103" s="104">
        <f t="shared" si="5"/>
        <v>2</v>
      </c>
      <c r="J103" s="146" t="s">
        <v>193</v>
      </c>
      <c r="K103" s="146" t="s">
        <v>315</v>
      </c>
      <c r="L103" s="85"/>
    </row>
    <row r="104" spans="1:12" x14ac:dyDescent="0.35">
      <c r="A104" s="75" t="s">
        <v>151</v>
      </c>
      <c r="B104" s="145">
        <v>6727072</v>
      </c>
      <c r="C104" s="146" t="s">
        <v>289</v>
      </c>
      <c r="D104" s="151">
        <v>36586</v>
      </c>
      <c r="E104" s="78"/>
      <c r="F104" s="151">
        <v>24240</v>
      </c>
      <c r="G104" s="146" t="s">
        <v>185</v>
      </c>
      <c r="H104" s="103">
        <f t="shared" si="4"/>
        <v>25</v>
      </c>
      <c r="I104" s="104">
        <f t="shared" si="5"/>
        <v>3</v>
      </c>
      <c r="J104" s="146" t="s">
        <v>313</v>
      </c>
      <c r="K104" s="146" t="s">
        <v>314</v>
      </c>
      <c r="L104" s="85"/>
    </row>
    <row r="105" spans="1:12" x14ac:dyDescent="0.35">
      <c r="A105" s="75" t="s">
        <v>151</v>
      </c>
      <c r="B105" s="145">
        <v>15022577</v>
      </c>
      <c r="C105" s="146" t="s">
        <v>290</v>
      </c>
      <c r="D105" s="151">
        <v>39722</v>
      </c>
      <c r="E105" s="78"/>
      <c r="F105" s="151">
        <v>29361</v>
      </c>
      <c r="G105" s="146" t="s">
        <v>185</v>
      </c>
      <c r="H105" s="103">
        <f t="shared" si="4"/>
        <v>16</v>
      </c>
      <c r="I105" s="104">
        <f t="shared" si="5"/>
        <v>7</v>
      </c>
      <c r="J105" s="146" t="s">
        <v>193</v>
      </c>
      <c r="K105" s="146" t="s">
        <v>315</v>
      </c>
      <c r="L105" s="85"/>
    </row>
    <row r="106" spans="1:12" x14ac:dyDescent="0.35">
      <c r="A106" s="75" t="s">
        <v>151</v>
      </c>
      <c r="B106" s="145">
        <v>10697863</v>
      </c>
      <c r="C106" s="146" t="s">
        <v>291</v>
      </c>
      <c r="D106" s="151">
        <v>40634</v>
      </c>
      <c r="E106" s="78"/>
      <c r="F106" s="151">
        <v>26316</v>
      </c>
      <c r="G106" s="146" t="s">
        <v>185</v>
      </c>
      <c r="H106" s="103">
        <f t="shared" si="4"/>
        <v>14</v>
      </c>
      <c r="I106" s="104">
        <f t="shared" si="5"/>
        <v>2</v>
      </c>
      <c r="J106" s="146" t="s">
        <v>193</v>
      </c>
      <c r="K106" s="146" t="s">
        <v>314</v>
      </c>
      <c r="L106" s="85"/>
    </row>
    <row r="107" spans="1:12" x14ac:dyDescent="0.35">
      <c r="A107" s="75" t="s">
        <v>151</v>
      </c>
      <c r="B107" s="145">
        <v>6165438</v>
      </c>
      <c r="C107" s="146" t="s">
        <v>292</v>
      </c>
      <c r="D107" s="151">
        <v>36815</v>
      </c>
      <c r="E107" s="78"/>
      <c r="F107" s="151">
        <v>21014</v>
      </c>
      <c r="G107" s="146" t="s">
        <v>185</v>
      </c>
      <c r="H107" s="103">
        <f t="shared" si="4"/>
        <v>24</v>
      </c>
      <c r="I107" s="104">
        <f t="shared" si="5"/>
        <v>7</v>
      </c>
      <c r="J107" s="146" t="s">
        <v>193</v>
      </c>
      <c r="K107" s="146" t="s">
        <v>314</v>
      </c>
      <c r="L107" s="85"/>
    </row>
    <row r="108" spans="1:12" x14ac:dyDescent="0.35">
      <c r="A108" s="75" t="s">
        <v>151</v>
      </c>
      <c r="B108" s="145">
        <v>15612972</v>
      </c>
      <c r="C108" s="146" t="s">
        <v>293</v>
      </c>
      <c r="D108" s="151">
        <v>43577</v>
      </c>
      <c r="E108" s="78"/>
      <c r="F108" s="151">
        <v>29807</v>
      </c>
      <c r="G108" s="146" t="s">
        <v>189</v>
      </c>
      <c r="H108" s="103">
        <f t="shared" si="4"/>
        <v>6</v>
      </c>
      <c r="I108" s="104">
        <f t="shared" si="5"/>
        <v>1</v>
      </c>
      <c r="J108" s="146" t="s">
        <v>149</v>
      </c>
      <c r="K108" s="146" t="s">
        <v>315</v>
      </c>
      <c r="L108" s="85"/>
    </row>
    <row r="109" spans="1:12" x14ac:dyDescent="0.35">
      <c r="A109" s="75" t="s">
        <v>151</v>
      </c>
      <c r="B109" s="145">
        <v>14687607</v>
      </c>
      <c r="C109" s="146" t="s">
        <v>294</v>
      </c>
      <c r="D109" s="151">
        <v>39895</v>
      </c>
      <c r="E109" s="78"/>
      <c r="F109" s="151">
        <v>29481</v>
      </c>
      <c r="G109" s="146" t="s">
        <v>185</v>
      </c>
      <c r="H109" s="103">
        <f t="shared" si="4"/>
        <v>16</v>
      </c>
      <c r="I109" s="104">
        <f t="shared" si="5"/>
        <v>2</v>
      </c>
      <c r="J109" s="146" t="s">
        <v>313</v>
      </c>
      <c r="K109" s="146" t="s">
        <v>314</v>
      </c>
      <c r="L109" s="85"/>
    </row>
    <row r="110" spans="1:12" x14ac:dyDescent="0.35">
      <c r="A110" s="75" t="s">
        <v>151</v>
      </c>
      <c r="B110" s="145">
        <v>6673034</v>
      </c>
      <c r="C110" s="146" t="s">
        <v>295</v>
      </c>
      <c r="D110" s="151">
        <v>39722</v>
      </c>
      <c r="E110" s="78"/>
      <c r="F110" s="151">
        <v>26659</v>
      </c>
      <c r="G110" s="146" t="s">
        <v>185</v>
      </c>
      <c r="H110" s="103">
        <f t="shared" si="4"/>
        <v>16</v>
      </c>
      <c r="I110" s="104">
        <f t="shared" si="5"/>
        <v>7</v>
      </c>
      <c r="J110" s="146" t="s">
        <v>312</v>
      </c>
      <c r="K110" s="146" t="s">
        <v>315</v>
      </c>
      <c r="L110" s="85"/>
    </row>
    <row r="111" spans="1:12" x14ac:dyDescent="0.35">
      <c r="A111" s="75" t="s">
        <v>151</v>
      </c>
      <c r="B111" s="145">
        <v>10807279</v>
      </c>
      <c r="C111" s="146" t="s">
        <v>296</v>
      </c>
      <c r="D111" s="151">
        <v>38376</v>
      </c>
      <c r="E111" s="78"/>
      <c r="F111" s="151">
        <v>26226</v>
      </c>
      <c r="G111" s="146" t="s">
        <v>185</v>
      </c>
      <c r="H111" s="103">
        <f t="shared" si="4"/>
        <v>20</v>
      </c>
      <c r="I111" s="104">
        <f t="shared" si="5"/>
        <v>4</v>
      </c>
      <c r="J111" s="146" t="s">
        <v>312</v>
      </c>
      <c r="K111" s="146" t="s">
        <v>314</v>
      </c>
      <c r="L111" s="85"/>
    </row>
    <row r="112" spans="1:12" x14ac:dyDescent="0.35">
      <c r="A112" s="75" t="s">
        <v>151</v>
      </c>
      <c r="B112" s="147">
        <v>17058690</v>
      </c>
      <c r="C112" s="147" t="s">
        <v>297</v>
      </c>
      <c r="D112" s="151">
        <v>44880</v>
      </c>
      <c r="E112" s="78"/>
      <c r="F112" s="154">
        <v>31380</v>
      </c>
      <c r="G112" s="146" t="s">
        <v>185</v>
      </c>
      <c r="H112" s="103">
        <f t="shared" si="4"/>
        <v>2</v>
      </c>
      <c r="I112" s="104">
        <f t="shared" si="5"/>
        <v>6</v>
      </c>
      <c r="J112" s="150" t="s">
        <v>193</v>
      </c>
      <c r="K112" s="150" t="s">
        <v>315</v>
      </c>
      <c r="L112" s="85"/>
    </row>
    <row r="113" spans="1:12" x14ac:dyDescent="0.35">
      <c r="A113" s="75" t="s">
        <v>151</v>
      </c>
      <c r="B113" s="145">
        <v>11489816</v>
      </c>
      <c r="C113" s="146" t="s">
        <v>298</v>
      </c>
      <c r="D113" s="151">
        <v>37351</v>
      </c>
      <c r="E113" s="78"/>
      <c r="F113" s="151">
        <v>25934</v>
      </c>
      <c r="G113" s="146" t="s">
        <v>185</v>
      </c>
      <c r="H113" s="103">
        <f t="shared" si="4"/>
        <v>23</v>
      </c>
      <c r="I113" s="104">
        <f t="shared" si="5"/>
        <v>2</v>
      </c>
      <c r="J113" s="146" t="s">
        <v>150</v>
      </c>
      <c r="K113" s="146" t="s">
        <v>314</v>
      </c>
      <c r="L113" s="85"/>
    </row>
    <row r="114" spans="1:12" x14ac:dyDescent="0.35">
      <c r="A114" s="75" t="s">
        <v>151</v>
      </c>
      <c r="B114" s="145">
        <v>17160277</v>
      </c>
      <c r="C114" s="146" t="s">
        <v>299</v>
      </c>
      <c r="D114" s="151">
        <v>40126</v>
      </c>
      <c r="E114" s="78"/>
      <c r="F114" s="151">
        <v>30817</v>
      </c>
      <c r="G114" s="146" t="s">
        <v>189</v>
      </c>
      <c r="H114" s="103">
        <f t="shared" si="4"/>
        <v>15</v>
      </c>
      <c r="I114" s="104">
        <f t="shared" si="5"/>
        <v>6</v>
      </c>
      <c r="J114" s="146" t="s">
        <v>312</v>
      </c>
      <c r="K114" s="146" t="s">
        <v>314</v>
      </c>
      <c r="L114" s="85"/>
    </row>
    <row r="115" spans="1:12" x14ac:dyDescent="0.35">
      <c r="A115" s="75" t="s">
        <v>151</v>
      </c>
      <c r="B115" s="145">
        <v>16097245</v>
      </c>
      <c r="C115" s="146" t="s">
        <v>300</v>
      </c>
      <c r="D115" s="151">
        <v>40634</v>
      </c>
      <c r="E115" s="78"/>
      <c r="F115" s="151">
        <v>29687</v>
      </c>
      <c r="G115" s="146" t="s">
        <v>185</v>
      </c>
      <c r="H115" s="103">
        <f t="shared" si="4"/>
        <v>14</v>
      </c>
      <c r="I115" s="104">
        <f t="shared" si="5"/>
        <v>2</v>
      </c>
      <c r="J115" s="146" t="s">
        <v>193</v>
      </c>
      <c r="K115" s="146" t="s">
        <v>314</v>
      </c>
      <c r="L115" s="85"/>
    </row>
    <row r="116" spans="1:12" x14ac:dyDescent="0.35">
      <c r="A116" s="75" t="s">
        <v>151</v>
      </c>
      <c r="B116" s="145">
        <v>11414764</v>
      </c>
      <c r="C116" s="146" t="s">
        <v>301</v>
      </c>
      <c r="D116" s="151">
        <v>39181</v>
      </c>
      <c r="E116" s="78"/>
      <c r="F116" s="151">
        <v>26765</v>
      </c>
      <c r="G116" s="146" t="s">
        <v>189</v>
      </c>
      <c r="H116" s="103">
        <f t="shared" si="4"/>
        <v>18</v>
      </c>
      <c r="I116" s="104">
        <f t="shared" si="5"/>
        <v>2</v>
      </c>
      <c r="J116" s="146" t="s">
        <v>313</v>
      </c>
      <c r="K116" s="146" t="s">
        <v>314</v>
      </c>
      <c r="L116" s="85"/>
    </row>
    <row r="117" spans="1:12" x14ac:dyDescent="0.35">
      <c r="A117" s="75" t="s">
        <v>151</v>
      </c>
      <c r="B117" s="145">
        <v>9076015</v>
      </c>
      <c r="C117" s="146" t="s">
        <v>302</v>
      </c>
      <c r="D117" s="151">
        <v>32614</v>
      </c>
      <c r="E117" s="78"/>
      <c r="F117" s="151">
        <v>21700</v>
      </c>
      <c r="G117" s="146" t="s">
        <v>185</v>
      </c>
      <c r="H117" s="103">
        <f t="shared" si="4"/>
        <v>36</v>
      </c>
      <c r="I117" s="104">
        <f t="shared" si="5"/>
        <v>2</v>
      </c>
      <c r="J117" s="146" t="s">
        <v>313</v>
      </c>
      <c r="K117" s="146" t="s">
        <v>314</v>
      </c>
      <c r="L117" s="85"/>
    </row>
    <row r="118" spans="1:12" x14ac:dyDescent="0.35">
      <c r="A118" s="75" t="s">
        <v>151</v>
      </c>
      <c r="B118" s="145">
        <v>17815095</v>
      </c>
      <c r="C118" s="146" t="s">
        <v>303</v>
      </c>
      <c r="D118" s="151">
        <v>42064</v>
      </c>
      <c r="E118" s="78"/>
      <c r="F118" s="151">
        <v>31888</v>
      </c>
      <c r="G118" s="146" t="s">
        <v>189</v>
      </c>
      <c r="H118" s="103">
        <f t="shared" si="4"/>
        <v>10</v>
      </c>
      <c r="I118" s="104">
        <f t="shared" si="5"/>
        <v>3</v>
      </c>
      <c r="J118" s="146" t="s">
        <v>149</v>
      </c>
      <c r="K118" s="146" t="s">
        <v>315</v>
      </c>
      <c r="L118" s="85"/>
    </row>
    <row r="119" spans="1:12" x14ac:dyDescent="0.35">
      <c r="A119" s="75" t="s">
        <v>151</v>
      </c>
      <c r="B119" s="145">
        <v>9957868</v>
      </c>
      <c r="C119" s="146" t="s">
        <v>304</v>
      </c>
      <c r="D119" s="151">
        <v>39722</v>
      </c>
      <c r="E119" s="78"/>
      <c r="F119" s="151">
        <v>25474</v>
      </c>
      <c r="G119" s="146" t="s">
        <v>185</v>
      </c>
      <c r="H119" s="103">
        <f t="shared" si="4"/>
        <v>16</v>
      </c>
      <c r="I119" s="104">
        <f t="shared" si="5"/>
        <v>7</v>
      </c>
      <c r="J119" s="146" t="s">
        <v>193</v>
      </c>
      <c r="K119" s="146" t="s">
        <v>314</v>
      </c>
      <c r="L119" s="85"/>
    </row>
    <row r="120" spans="1:12" x14ac:dyDescent="0.35">
      <c r="A120" s="75" t="s">
        <v>151</v>
      </c>
      <c r="B120" s="145">
        <v>14165871</v>
      </c>
      <c r="C120" s="146" t="s">
        <v>305</v>
      </c>
      <c r="D120" s="151">
        <v>39181</v>
      </c>
      <c r="E120" s="78"/>
      <c r="F120" s="151">
        <v>29131</v>
      </c>
      <c r="G120" s="146" t="s">
        <v>185</v>
      </c>
      <c r="H120" s="103">
        <f t="shared" ref="H120:H122" si="6">IF(D120&gt;0,INT(DAYS360(D120,"30/06/2025")/360),"")</f>
        <v>18</v>
      </c>
      <c r="I120" s="104">
        <f t="shared" ref="I120:I122" si="7">IF(D120&gt;0,INT((DAYS360(D120,"30/06/2025")/360-H120)*10),"")</f>
        <v>2</v>
      </c>
      <c r="J120" s="146" t="s">
        <v>313</v>
      </c>
      <c r="K120" s="146" t="s">
        <v>314</v>
      </c>
      <c r="L120" s="85"/>
    </row>
    <row r="121" spans="1:12" x14ac:dyDescent="0.35">
      <c r="A121" s="75" t="s">
        <v>151</v>
      </c>
      <c r="B121" s="145">
        <v>6224231</v>
      </c>
      <c r="C121" s="146" t="s">
        <v>306</v>
      </c>
      <c r="D121" s="151">
        <v>39181</v>
      </c>
      <c r="E121" s="78"/>
      <c r="F121" s="151">
        <v>24598</v>
      </c>
      <c r="G121" s="146" t="s">
        <v>185</v>
      </c>
      <c r="H121" s="103">
        <f t="shared" si="6"/>
        <v>18</v>
      </c>
      <c r="I121" s="104">
        <f t="shared" si="7"/>
        <v>2</v>
      </c>
      <c r="J121" s="146" t="s">
        <v>193</v>
      </c>
      <c r="K121" s="146" t="s">
        <v>314</v>
      </c>
      <c r="L121" s="85"/>
    </row>
    <row r="122" spans="1:12" x14ac:dyDescent="0.35">
      <c r="A122" s="75" t="s">
        <v>151</v>
      </c>
      <c r="B122" s="145">
        <v>15204457</v>
      </c>
      <c r="C122" s="146" t="s">
        <v>307</v>
      </c>
      <c r="D122" s="151">
        <v>39181</v>
      </c>
      <c r="E122" s="78"/>
      <c r="F122" s="151">
        <v>30028</v>
      </c>
      <c r="G122" s="146" t="s">
        <v>189</v>
      </c>
      <c r="H122" s="103">
        <f t="shared" si="6"/>
        <v>18</v>
      </c>
      <c r="I122" s="104">
        <f t="shared" si="7"/>
        <v>2</v>
      </c>
      <c r="J122" s="146" t="s">
        <v>312</v>
      </c>
      <c r="K122" s="146" t="s">
        <v>314</v>
      </c>
      <c r="L122" s="85"/>
    </row>
    <row r="123" spans="1:12" ht="72" customHeight="1" thickBot="1" x14ac:dyDescent="0.55000000000000004">
      <c r="A123" s="95"/>
      <c r="B123" s="96" t="s">
        <v>170</v>
      </c>
      <c r="C123" s="97">
        <f>COUNTIF(B9:B122,"&gt;0")</f>
        <v>114</v>
      </c>
      <c r="D123" s="95"/>
      <c r="E123" s="95"/>
      <c r="F123" s="95"/>
      <c r="G123" s="95"/>
      <c r="H123" s="105"/>
      <c r="I123" s="105"/>
      <c r="J123" s="118"/>
      <c r="K123" s="95"/>
      <c r="L123" s="95"/>
    </row>
  </sheetData>
  <autoFilter ref="A7:FK123" xr:uid="{00000000-0009-0000-0000-000004000000}"/>
  <mergeCells count="5">
    <mergeCell ref="H6:I6"/>
    <mergeCell ref="A4:I4"/>
    <mergeCell ref="A5:I5"/>
    <mergeCell ref="J5:L5"/>
    <mergeCell ref="A3:I3"/>
  </mergeCells>
  <dataValidations xWindow="227" yWindow="586" count="2">
    <dataValidation operator="equal" allowBlank="1" showInputMessage="1" showErrorMessage="1" promptTitle="Fecha Inicio de Contrato" prompt="Registro Indispensable para el cálculo del Bono de Fin de Año" sqref="E9:E122" xr:uid="{00000000-0002-0000-0400-000000000000}">
      <formula1>0</formula1>
      <formula2>0</formula2>
    </dataValidation>
    <dataValidation operator="equal" allowBlank="1" showInputMessage="1" showErrorMessage="1" promptTitle="Fecha Inicio de Contrato" prompt="Registro Indispensable para el cálculo del Bono de Fin de Año del Personal Contratado" sqref="E8" xr:uid="{00000000-0002-0000-0400-000001000000}">
      <formula1>0</formula1>
      <formula2>0</formula2>
    </dataValidation>
  </dataValidations>
  <printOptions horizontalCentered="1" verticalCentered="1"/>
  <pageMargins left="0" right="0" top="0" bottom="0" header="0.51180555555555496" footer="0.51180555555555496"/>
  <pageSetup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T201"/>
  <sheetViews>
    <sheetView topLeftCell="A5" zoomScale="112" zoomScaleNormal="112" workbookViewId="0">
      <selection activeCell="C10" sqref="C10"/>
    </sheetView>
  </sheetViews>
  <sheetFormatPr baseColWidth="10" defaultColWidth="9.1796875" defaultRowHeight="14.5" x14ac:dyDescent="0.35"/>
  <cols>
    <col min="1" max="2" width="9.1796875" style="62"/>
    <col min="3" max="3" width="36" style="62" customWidth="1"/>
    <col min="4" max="4" width="12" style="62" bestFit="1" customWidth="1"/>
    <col min="5" max="5" width="16.453125" style="62" customWidth="1"/>
    <col min="6" max="7" width="12" style="62" bestFit="1" customWidth="1"/>
    <col min="8" max="8" width="15.1796875" style="94" bestFit="1" customWidth="1"/>
    <col min="9" max="9" width="9.1796875" style="94"/>
    <col min="10" max="10" width="30.81640625" style="119" customWidth="1"/>
    <col min="11" max="11" width="20.1796875" style="62" bestFit="1" customWidth="1"/>
    <col min="12" max="12" width="26" style="62" bestFit="1" customWidth="1"/>
    <col min="13" max="167" width="9.1796875" style="62"/>
    <col min="168" max="956" width="9.1796875" style="63"/>
  </cols>
  <sheetData>
    <row r="1" spans="1:956" ht="27" x14ac:dyDescent="0.45">
      <c r="A1" s="110" t="s">
        <v>179</v>
      </c>
      <c r="B1" s="65"/>
      <c r="C1" s="65"/>
      <c r="D1" s="65"/>
      <c r="E1" s="65"/>
      <c r="F1" s="64"/>
      <c r="G1" s="64"/>
      <c r="H1" s="93"/>
      <c r="I1" s="93"/>
      <c r="J1" s="113"/>
      <c r="K1" s="64"/>
      <c r="L1" s="64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</row>
    <row r="2" spans="1:956" ht="27.5" thickBot="1" x14ac:dyDescent="0.75">
      <c r="A2" s="110" t="s">
        <v>180</v>
      </c>
      <c r="B2" s="64"/>
      <c r="C2" s="66"/>
      <c r="D2" s="64"/>
      <c r="E2" s="64"/>
      <c r="F2" s="64"/>
      <c r="G2" s="64"/>
      <c r="H2" s="93"/>
      <c r="I2" s="93"/>
      <c r="J2" s="113"/>
      <c r="K2" s="64"/>
      <c r="L2" s="64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</row>
    <row r="3" spans="1:956" ht="45" customHeight="1" x14ac:dyDescent="0.45">
      <c r="A3" s="185"/>
      <c r="B3" s="185"/>
      <c r="C3" s="185"/>
      <c r="D3" s="185"/>
      <c r="E3" s="185"/>
      <c r="F3" s="185"/>
      <c r="G3" s="185"/>
      <c r="H3" s="185"/>
      <c r="I3" s="185"/>
      <c r="J3" s="113"/>
      <c r="K3" s="64"/>
      <c r="L3" s="64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</row>
    <row r="4" spans="1:956" ht="35.25" customHeight="1" x14ac:dyDescent="0.45">
      <c r="A4" s="182" t="s">
        <v>187</v>
      </c>
      <c r="B4" s="182"/>
      <c r="C4" s="182"/>
      <c r="D4" s="182"/>
      <c r="E4" s="182"/>
      <c r="F4" s="182"/>
      <c r="G4" s="182"/>
      <c r="H4" s="182"/>
      <c r="I4" s="182"/>
      <c r="J4" s="113"/>
      <c r="K4" s="64"/>
      <c r="L4" s="6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</row>
    <row r="5" spans="1:956" s="68" customFormat="1" ht="69.75" customHeight="1" x14ac:dyDescent="0.5">
      <c r="A5" s="183" t="s">
        <v>153</v>
      </c>
      <c r="B5" s="183"/>
      <c r="C5" s="183"/>
      <c r="D5" s="183"/>
      <c r="E5" s="183"/>
      <c r="F5" s="183"/>
      <c r="G5" s="183"/>
      <c r="H5" s="183"/>
      <c r="I5" s="183"/>
      <c r="J5" s="184" t="s">
        <v>197</v>
      </c>
      <c r="K5" s="184"/>
      <c r="L5" s="184"/>
    </row>
    <row r="6" spans="1:956" s="72" customFormat="1" ht="26" x14ac:dyDescent="0.35">
      <c r="A6" s="69" t="s">
        <v>154</v>
      </c>
      <c r="B6" s="69" t="s">
        <v>155</v>
      </c>
      <c r="C6" s="69" t="s">
        <v>156</v>
      </c>
      <c r="D6" s="69" t="s">
        <v>157</v>
      </c>
      <c r="E6" s="69" t="s">
        <v>158</v>
      </c>
      <c r="F6" s="69" t="s">
        <v>159</v>
      </c>
      <c r="G6" s="69" t="s">
        <v>160</v>
      </c>
      <c r="H6" s="181" t="s">
        <v>161</v>
      </c>
      <c r="I6" s="181"/>
      <c r="J6" s="114" t="s">
        <v>162</v>
      </c>
      <c r="K6" s="70" t="s">
        <v>163</v>
      </c>
      <c r="L6" s="71" t="s">
        <v>164</v>
      </c>
    </row>
    <row r="7" spans="1:956" ht="171.75" customHeight="1" x14ac:dyDescent="0.35">
      <c r="A7" s="73" t="s">
        <v>165</v>
      </c>
      <c r="B7" s="73" t="s">
        <v>166</v>
      </c>
      <c r="C7" s="73" t="s">
        <v>167</v>
      </c>
      <c r="D7" s="73" t="s">
        <v>168</v>
      </c>
      <c r="E7" s="73" t="s">
        <v>169</v>
      </c>
      <c r="F7" s="73" t="s">
        <v>168</v>
      </c>
      <c r="G7" s="73" t="s">
        <v>181</v>
      </c>
      <c r="H7" s="102" t="s">
        <v>190</v>
      </c>
      <c r="I7" s="102" t="s">
        <v>191</v>
      </c>
      <c r="J7" s="115" t="s">
        <v>182</v>
      </c>
      <c r="K7" s="73" t="s">
        <v>183</v>
      </c>
      <c r="L7" s="74" t="s">
        <v>196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</row>
    <row r="8" spans="1:956" s="142" customFormat="1" ht="18.399999999999999" customHeight="1" x14ac:dyDescent="0.35">
      <c r="A8" s="133" t="s">
        <v>151</v>
      </c>
      <c r="B8" s="134">
        <v>44444</v>
      </c>
      <c r="C8" s="135" t="s">
        <v>188</v>
      </c>
      <c r="D8" s="136"/>
      <c r="E8" s="136">
        <v>44927</v>
      </c>
      <c r="F8" s="136">
        <v>24405</v>
      </c>
      <c r="G8" s="137" t="s">
        <v>185</v>
      </c>
      <c r="H8" s="138">
        <f>IF(E8&gt;0,INT(DAYS360(E8,"30/06/2025")/360),"")</f>
        <v>2</v>
      </c>
      <c r="I8" s="139">
        <f>IF(E8&gt;0,INT((DAYS360(E8,"30/06/2025")/360-H8)*10),"")</f>
        <v>4</v>
      </c>
      <c r="J8" s="168" t="s">
        <v>149</v>
      </c>
      <c r="K8" s="141" t="s">
        <v>148</v>
      </c>
      <c r="L8" s="141"/>
      <c r="AJT8" s="143"/>
    </row>
    <row r="9" spans="1:956" ht="18.399999999999999" customHeight="1" x14ac:dyDescent="0.35">
      <c r="A9" s="169"/>
      <c r="B9" s="76"/>
      <c r="C9" s="77"/>
      <c r="D9" s="78"/>
      <c r="E9" s="78"/>
      <c r="F9" s="78"/>
      <c r="G9" s="79"/>
      <c r="H9" s="103"/>
      <c r="I9" s="104"/>
      <c r="J9" s="116"/>
      <c r="K9" s="81"/>
      <c r="L9" s="81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</row>
    <row r="10" spans="1:956" x14ac:dyDescent="0.35">
      <c r="A10" s="82" t="str">
        <f t="shared" ref="A10:A73" si="0">UPPER(C10)</f>
        <v/>
      </c>
      <c r="B10" s="83"/>
      <c r="C10" s="84"/>
      <c r="D10" s="78"/>
      <c r="E10" s="78"/>
      <c r="F10" s="78"/>
      <c r="G10" s="80"/>
      <c r="H10" s="106" t="str">
        <f t="shared" ref="H10:H73" si="1">IF(D10&gt;0,INT(DAYS360(D10,"31/10/2024")/360),"")</f>
        <v/>
      </c>
      <c r="I10" s="107" t="str">
        <f t="shared" ref="I10:I73" si="2">IF(D10&gt;0,INT((DAYS360(D10,"31/10/2024")/360-H10)*10),"")</f>
        <v/>
      </c>
      <c r="J10" s="117"/>
      <c r="K10" s="85"/>
      <c r="L10" s="85"/>
    </row>
    <row r="11" spans="1:956" x14ac:dyDescent="0.35">
      <c r="A11" s="82" t="str">
        <f t="shared" si="0"/>
        <v/>
      </c>
      <c r="B11" s="83"/>
      <c r="C11" s="84"/>
      <c r="D11" s="78"/>
      <c r="E11" s="78"/>
      <c r="F11" s="78"/>
      <c r="G11" s="80"/>
      <c r="H11" s="106" t="str">
        <f t="shared" si="1"/>
        <v/>
      </c>
      <c r="I11" s="107" t="str">
        <f t="shared" si="2"/>
        <v/>
      </c>
      <c r="J11" s="117"/>
      <c r="K11" s="85"/>
      <c r="L11" s="85"/>
    </row>
    <row r="12" spans="1:956" x14ac:dyDescent="0.35">
      <c r="A12" s="82" t="str">
        <f t="shared" si="0"/>
        <v/>
      </c>
      <c r="B12" s="83"/>
      <c r="C12" s="84"/>
      <c r="D12" s="78"/>
      <c r="E12" s="78"/>
      <c r="F12" s="78"/>
      <c r="G12" s="80"/>
      <c r="H12" s="106" t="str">
        <f t="shared" si="1"/>
        <v/>
      </c>
      <c r="I12" s="107" t="str">
        <f t="shared" si="2"/>
        <v/>
      </c>
      <c r="J12" s="117"/>
      <c r="K12" s="85"/>
      <c r="L12" s="85"/>
    </row>
    <row r="13" spans="1:956" x14ac:dyDescent="0.35">
      <c r="A13" s="82" t="str">
        <f t="shared" si="0"/>
        <v/>
      </c>
      <c r="B13" s="83"/>
      <c r="C13" s="84"/>
      <c r="D13" s="78"/>
      <c r="E13" s="78"/>
      <c r="F13" s="78"/>
      <c r="G13" s="80"/>
      <c r="H13" s="106" t="str">
        <f t="shared" si="1"/>
        <v/>
      </c>
      <c r="I13" s="107" t="str">
        <f t="shared" si="2"/>
        <v/>
      </c>
      <c r="J13" s="117"/>
      <c r="K13" s="85"/>
      <c r="L13" s="85"/>
    </row>
    <row r="14" spans="1:956" x14ac:dyDescent="0.35">
      <c r="A14" s="82" t="str">
        <f t="shared" si="0"/>
        <v/>
      </c>
      <c r="B14" s="83"/>
      <c r="C14" s="84"/>
      <c r="D14" s="78"/>
      <c r="E14" s="78"/>
      <c r="F14" s="78"/>
      <c r="G14" s="80"/>
      <c r="H14" s="106" t="str">
        <f t="shared" si="1"/>
        <v/>
      </c>
      <c r="I14" s="107" t="str">
        <f t="shared" si="2"/>
        <v/>
      </c>
      <c r="J14" s="117"/>
      <c r="K14" s="85"/>
      <c r="L14" s="85"/>
    </row>
    <row r="15" spans="1:956" x14ac:dyDescent="0.35">
      <c r="A15" s="82" t="str">
        <f t="shared" si="0"/>
        <v/>
      </c>
      <c r="B15" s="83"/>
      <c r="C15" s="84"/>
      <c r="D15" s="78"/>
      <c r="E15" s="78"/>
      <c r="F15" s="78"/>
      <c r="G15" s="80"/>
      <c r="H15" s="106" t="str">
        <f t="shared" si="1"/>
        <v/>
      </c>
      <c r="I15" s="107" t="str">
        <f t="shared" si="2"/>
        <v/>
      </c>
      <c r="J15" s="117"/>
      <c r="K15" s="85"/>
      <c r="L15" s="85"/>
    </row>
    <row r="16" spans="1:956" x14ac:dyDescent="0.35">
      <c r="A16" s="82" t="str">
        <f t="shared" si="0"/>
        <v/>
      </c>
      <c r="B16" s="83"/>
      <c r="C16" s="84"/>
      <c r="D16" s="78"/>
      <c r="E16" s="78"/>
      <c r="F16" s="78"/>
      <c r="G16" s="80"/>
      <c r="H16" s="106" t="str">
        <f t="shared" si="1"/>
        <v/>
      </c>
      <c r="I16" s="107" t="str">
        <f t="shared" si="2"/>
        <v/>
      </c>
      <c r="J16" s="117"/>
      <c r="K16" s="85"/>
      <c r="L16" s="85"/>
    </row>
    <row r="17" spans="1:12" x14ac:dyDescent="0.35">
      <c r="A17" s="82" t="str">
        <f t="shared" si="0"/>
        <v/>
      </c>
      <c r="B17" s="83"/>
      <c r="C17" s="84"/>
      <c r="D17" s="78"/>
      <c r="E17" s="78"/>
      <c r="F17" s="78"/>
      <c r="G17" s="80"/>
      <c r="H17" s="106" t="str">
        <f t="shared" si="1"/>
        <v/>
      </c>
      <c r="I17" s="107" t="str">
        <f t="shared" si="2"/>
        <v/>
      </c>
      <c r="J17" s="117"/>
      <c r="K17" s="85"/>
      <c r="L17" s="85"/>
    </row>
    <row r="18" spans="1:12" x14ac:dyDescent="0.35">
      <c r="A18" s="82" t="str">
        <f t="shared" si="0"/>
        <v/>
      </c>
      <c r="B18" s="83"/>
      <c r="C18" s="84"/>
      <c r="D18" s="78"/>
      <c r="E18" s="78"/>
      <c r="F18" s="78"/>
      <c r="G18" s="80"/>
      <c r="H18" s="106" t="str">
        <f t="shared" si="1"/>
        <v/>
      </c>
      <c r="I18" s="107" t="str">
        <f t="shared" si="2"/>
        <v/>
      </c>
      <c r="J18" s="117"/>
      <c r="K18" s="85"/>
      <c r="L18" s="85"/>
    </row>
    <row r="19" spans="1:12" x14ac:dyDescent="0.35">
      <c r="A19" s="82" t="str">
        <f t="shared" si="0"/>
        <v/>
      </c>
      <c r="B19" s="83"/>
      <c r="C19" s="84"/>
      <c r="D19" s="78"/>
      <c r="E19" s="78"/>
      <c r="F19" s="78"/>
      <c r="G19" s="80"/>
      <c r="H19" s="106" t="str">
        <f t="shared" si="1"/>
        <v/>
      </c>
      <c r="I19" s="107" t="str">
        <f t="shared" si="2"/>
        <v/>
      </c>
      <c r="J19" s="117"/>
      <c r="K19" s="85"/>
      <c r="L19" s="85"/>
    </row>
    <row r="20" spans="1:12" x14ac:dyDescent="0.35">
      <c r="A20" s="82" t="str">
        <f t="shared" si="0"/>
        <v/>
      </c>
      <c r="B20" s="83"/>
      <c r="C20" s="84"/>
      <c r="D20" s="78"/>
      <c r="E20" s="78"/>
      <c r="F20" s="78"/>
      <c r="G20" s="80"/>
      <c r="H20" s="106" t="str">
        <f t="shared" si="1"/>
        <v/>
      </c>
      <c r="I20" s="107" t="str">
        <f t="shared" si="2"/>
        <v/>
      </c>
      <c r="J20" s="117"/>
      <c r="K20" s="85"/>
      <c r="L20" s="85"/>
    </row>
    <row r="21" spans="1:12" x14ac:dyDescent="0.35">
      <c r="A21" s="82" t="str">
        <f t="shared" si="0"/>
        <v/>
      </c>
      <c r="B21" s="83"/>
      <c r="C21" s="84"/>
      <c r="D21" s="78"/>
      <c r="E21" s="78"/>
      <c r="F21" s="78"/>
      <c r="G21" s="80"/>
      <c r="H21" s="106" t="str">
        <f t="shared" si="1"/>
        <v/>
      </c>
      <c r="I21" s="107" t="str">
        <f t="shared" si="2"/>
        <v/>
      </c>
      <c r="J21" s="117"/>
      <c r="K21" s="85"/>
      <c r="L21" s="85"/>
    </row>
    <row r="22" spans="1:12" x14ac:dyDescent="0.35">
      <c r="A22" s="82" t="str">
        <f t="shared" si="0"/>
        <v/>
      </c>
      <c r="B22" s="83"/>
      <c r="C22" s="84"/>
      <c r="D22" s="78"/>
      <c r="E22" s="78"/>
      <c r="F22" s="78"/>
      <c r="G22" s="80"/>
      <c r="H22" s="106" t="str">
        <f t="shared" si="1"/>
        <v/>
      </c>
      <c r="I22" s="107" t="str">
        <f t="shared" si="2"/>
        <v/>
      </c>
      <c r="J22" s="117"/>
      <c r="K22" s="85"/>
      <c r="L22" s="85"/>
    </row>
    <row r="23" spans="1:12" x14ac:dyDescent="0.35">
      <c r="A23" s="82" t="str">
        <f t="shared" si="0"/>
        <v/>
      </c>
      <c r="B23" s="83"/>
      <c r="C23" s="84"/>
      <c r="D23" s="78"/>
      <c r="E23" s="78"/>
      <c r="F23" s="78"/>
      <c r="G23" s="80"/>
      <c r="H23" s="106" t="str">
        <f t="shared" si="1"/>
        <v/>
      </c>
      <c r="I23" s="107" t="str">
        <f t="shared" si="2"/>
        <v/>
      </c>
      <c r="J23" s="117"/>
      <c r="K23" s="85"/>
      <c r="L23" s="85"/>
    </row>
    <row r="24" spans="1:12" x14ac:dyDescent="0.35">
      <c r="A24" s="82" t="str">
        <f t="shared" si="0"/>
        <v/>
      </c>
      <c r="B24" s="83"/>
      <c r="C24" s="84"/>
      <c r="D24" s="78"/>
      <c r="E24" s="78"/>
      <c r="F24" s="78"/>
      <c r="G24" s="80"/>
      <c r="H24" s="106" t="str">
        <f t="shared" si="1"/>
        <v/>
      </c>
      <c r="I24" s="107" t="str">
        <f t="shared" si="2"/>
        <v/>
      </c>
      <c r="J24" s="117"/>
      <c r="K24" s="85"/>
      <c r="L24" s="85"/>
    </row>
    <row r="25" spans="1:12" x14ac:dyDescent="0.35">
      <c r="A25" s="82" t="str">
        <f t="shared" si="0"/>
        <v/>
      </c>
      <c r="B25" s="83"/>
      <c r="C25" s="84"/>
      <c r="D25" s="78"/>
      <c r="E25" s="78"/>
      <c r="F25" s="78"/>
      <c r="G25" s="80"/>
      <c r="H25" s="106" t="str">
        <f t="shared" si="1"/>
        <v/>
      </c>
      <c r="I25" s="107" t="str">
        <f t="shared" si="2"/>
        <v/>
      </c>
      <c r="J25" s="117"/>
      <c r="K25" s="85"/>
      <c r="L25" s="85"/>
    </row>
    <row r="26" spans="1:12" x14ac:dyDescent="0.35">
      <c r="A26" s="82" t="str">
        <f t="shared" si="0"/>
        <v/>
      </c>
      <c r="B26" s="83"/>
      <c r="C26" s="84"/>
      <c r="D26" s="78"/>
      <c r="E26" s="78"/>
      <c r="F26" s="78"/>
      <c r="G26" s="80"/>
      <c r="H26" s="106" t="str">
        <f t="shared" si="1"/>
        <v/>
      </c>
      <c r="I26" s="107" t="str">
        <f t="shared" si="2"/>
        <v/>
      </c>
      <c r="J26" s="117"/>
      <c r="K26" s="85"/>
      <c r="L26" s="85"/>
    </row>
    <row r="27" spans="1:12" x14ac:dyDescent="0.35">
      <c r="A27" s="82" t="str">
        <f t="shared" si="0"/>
        <v/>
      </c>
      <c r="B27" s="83"/>
      <c r="C27" s="84"/>
      <c r="D27" s="78"/>
      <c r="E27" s="78"/>
      <c r="F27" s="78"/>
      <c r="G27" s="80"/>
      <c r="H27" s="106" t="str">
        <f t="shared" si="1"/>
        <v/>
      </c>
      <c r="I27" s="107" t="str">
        <f t="shared" si="2"/>
        <v/>
      </c>
      <c r="J27" s="117"/>
      <c r="K27" s="85"/>
      <c r="L27" s="85"/>
    </row>
    <row r="28" spans="1:12" x14ac:dyDescent="0.35">
      <c r="A28" s="82" t="str">
        <f t="shared" si="0"/>
        <v/>
      </c>
      <c r="B28" s="83"/>
      <c r="C28" s="84"/>
      <c r="D28" s="78"/>
      <c r="E28" s="78"/>
      <c r="F28" s="78"/>
      <c r="G28" s="80"/>
      <c r="H28" s="106" t="str">
        <f t="shared" si="1"/>
        <v/>
      </c>
      <c r="I28" s="107" t="str">
        <f t="shared" si="2"/>
        <v/>
      </c>
      <c r="J28" s="117"/>
      <c r="K28" s="85"/>
      <c r="L28" s="85"/>
    </row>
    <row r="29" spans="1:12" x14ac:dyDescent="0.35">
      <c r="A29" s="82" t="str">
        <f t="shared" si="0"/>
        <v/>
      </c>
      <c r="B29" s="83"/>
      <c r="C29" s="84"/>
      <c r="D29" s="78"/>
      <c r="E29" s="78"/>
      <c r="F29" s="78"/>
      <c r="G29" s="80"/>
      <c r="H29" s="106" t="str">
        <f t="shared" si="1"/>
        <v/>
      </c>
      <c r="I29" s="107" t="str">
        <f t="shared" si="2"/>
        <v/>
      </c>
      <c r="J29" s="117"/>
      <c r="K29" s="85"/>
      <c r="L29" s="85"/>
    </row>
    <row r="30" spans="1:12" x14ac:dyDescent="0.35">
      <c r="A30" s="82" t="str">
        <f t="shared" si="0"/>
        <v/>
      </c>
      <c r="B30" s="83"/>
      <c r="C30" s="84"/>
      <c r="D30" s="78"/>
      <c r="E30" s="78"/>
      <c r="F30" s="78"/>
      <c r="G30" s="80"/>
      <c r="H30" s="106" t="str">
        <f t="shared" si="1"/>
        <v/>
      </c>
      <c r="I30" s="107" t="str">
        <f t="shared" si="2"/>
        <v/>
      </c>
      <c r="J30" s="117"/>
      <c r="K30" s="85"/>
      <c r="L30" s="85"/>
    </row>
    <row r="31" spans="1:12" x14ac:dyDescent="0.35">
      <c r="A31" s="82" t="str">
        <f t="shared" si="0"/>
        <v/>
      </c>
      <c r="B31" s="83"/>
      <c r="C31" s="84"/>
      <c r="D31" s="78"/>
      <c r="E31" s="78"/>
      <c r="F31" s="78"/>
      <c r="G31" s="80"/>
      <c r="H31" s="106" t="str">
        <f t="shared" si="1"/>
        <v/>
      </c>
      <c r="I31" s="107" t="str">
        <f t="shared" si="2"/>
        <v/>
      </c>
      <c r="J31" s="117"/>
      <c r="K31" s="85"/>
      <c r="L31" s="85"/>
    </row>
    <row r="32" spans="1:12" x14ac:dyDescent="0.35">
      <c r="A32" s="82" t="str">
        <f t="shared" si="0"/>
        <v/>
      </c>
      <c r="B32" s="83"/>
      <c r="C32" s="84"/>
      <c r="D32" s="78"/>
      <c r="E32" s="78"/>
      <c r="F32" s="78"/>
      <c r="G32" s="80"/>
      <c r="H32" s="106" t="str">
        <f t="shared" si="1"/>
        <v/>
      </c>
      <c r="I32" s="107" t="str">
        <f t="shared" si="2"/>
        <v/>
      </c>
      <c r="J32" s="117"/>
      <c r="K32" s="85"/>
      <c r="L32" s="85"/>
    </row>
    <row r="33" spans="1:12" x14ac:dyDescent="0.35">
      <c r="A33" s="82" t="str">
        <f t="shared" si="0"/>
        <v/>
      </c>
      <c r="B33" s="83"/>
      <c r="C33" s="84"/>
      <c r="D33" s="78"/>
      <c r="E33" s="78"/>
      <c r="F33" s="78"/>
      <c r="G33" s="80"/>
      <c r="H33" s="106" t="str">
        <f t="shared" si="1"/>
        <v/>
      </c>
      <c r="I33" s="107" t="str">
        <f t="shared" si="2"/>
        <v/>
      </c>
      <c r="J33" s="117"/>
      <c r="K33" s="85"/>
      <c r="L33" s="85"/>
    </row>
    <row r="34" spans="1:12" x14ac:dyDescent="0.35">
      <c r="A34" s="82" t="str">
        <f t="shared" si="0"/>
        <v/>
      </c>
      <c r="B34" s="83"/>
      <c r="C34" s="84"/>
      <c r="D34" s="78"/>
      <c r="E34" s="78"/>
      <c r="F34" s="78"/>
      <c r="G34" s="80"/>
      <c r="H34" s="106" t="str">
        <f t="shared" si="1"/>
        <v/>
      </c>
      <c r="I34" s="107" t="str">
        <f t="shared" si="2"/>
        <v/>
      </c>
      <c r="J34" s="117"/>
      <c r="K34" s="85"/>
      <c r="L34" s="85"/>
    </row>
    <row r="35" spans="1:12" x14ac:dyDescent="0.35">
      <c r="A35" s="82" t="str">
        <f t="shared" si="0"/>
        <v/>
      </c>
      <c r="B35" s="83"/>
      <c r="C35" s="84"/>
      <c r="D35" s="78"/>
      <c r="E35" s="78"/>
      <c r="F35" s="78"/>
      <c r="G35" s="80"/>
      <c r="H35" s="106" t="str">
        <f t="shared" si="1"/>
        <v/>
      </c>
      <c r="I35" s="107" t="str">
        <f t="shared" si="2"/>
        <v/>
      </c>
      <c r="J35" s="117"/>
      <c r="K35" s="85"/>
      <c r="L35" s="85"/>
    </row>
    <row r="36" spans="1:12" x14ac:dyDescent="0.35">
      <c r="A36" s="82" t="str">
        <f t="shared" si="0"/>
        <v/>
      </c>
      <c r="B36" s="83"/>
      <c r="C36" s="84"/>
      <c r="D36" s="78"/>
      <c r="E36" s="78"/>
      <c r="F36" s="78"/>
      <c r="G36" s="80"/>
      <c r="H36" s="106" t="str">
        <f t="shared" si="1"/>
        <v/>
      </c>
      <c r="I36" s="107" t="str">
        <f t="shared" si="2"/>
        <v/>
      </c>
      <c r="J36" s="117"/>
      <c r="K36" s="85"/>
      <c r="L36" s="85"/>
    </row>
    <row r="37" spans="1:12" x14ac:dyDescent="0.35">
      <c r="A37" s="82" t="str">
        <f t="shared" si="0"/>
        <v/>
      </c>
      <c r="B37" s="83"/>
      <c r="C37" s="84"/>
      <c r="D37" s="78"/>
      <c r="E37" s="78"/>
      <c r="F37" s="78"/>
      <c r="G37" s="80"/>
      <c r="H37" s="106" t="str">
        <f t="shared" si="1"/>
        <v/>
      </c>
      <c r="I37" s="107" t="str">
        <f t="shared" si="2"/>
        <v/>
      </c>
      <c r="J37" s="117"/>
      <c r="K37" s="85"/>
      <c r="L37" s="85"/>
    </row>
    <row r="38" spans="1:12" x14ac:dyDescent="0.35">
      <c r="A38" s="82" t="str">
        <f t="shared" si="0"/>
        <v/>
      </c>
      <c r="B38" s="83"/>
      <c r="C38" s="84"/>
      <c r="D38" s="78"/>
      <c r="E38" s="78"/>
      <c r="F38" s="78"/>
      <c r="G38" s="80"/>
      <c r="H38" s="106" t="str">
        <f t="shared" si="1"/>
        <v/>
      </c>
      <c r="I38" s="107" t="str">
        <f t="shared" si="2"/>
        <v/>
      </c>
      <c r="J38" s="117"/>
      <c r="K38" s="85"/>
      <c r="L38" s="85"/>
    </row>
    <row r="39" spans="1:12" x14ac:dyDescent="0.35">
      <c r="A39" s="82" t="str">
        <f t="shared" si="0"/>
        <v/>
      </c>
      <c r="B39" s="83"/>
      <c r="C39" s="84"/>
      <c r="D39" s="78"/>
      <c r="E39" s="78"/>
      <c r="F39" s="78"/>
      <c r="G39" s="80"/>
      <c r="H39" s="106" t="str">
        <f t="shared" si="1"/>
        <v/>
      </c>
      <c r="I39" s="107" t="str">
        <f t="shared" si="2"/>
        <v/>
      </c>
      <c r="J39" s="117"/>
      <c r="K39" s="85"/>
      <c r="L39" s="85"/>
    </row>
    <row r="40" spans="1:12" x14ac:dyDescent="0.35">
      <c r="A40" s="82" t="str">
        <f t="shared" si="0"/>
        <v/>
      </c>
      <c r="B40" s="83"/>
      <c r="C40" s="84"/>
      <c r="D40" s="78"/>
      <c r="E40" s="78"/>
      <c r="F40" s="78"/>
      <c r="G40" s="80"/>
      <c r="H40" s="106" t="str">
        <f t="shared" si="1"/>
        <v/>
      </c>
      <c r="I40" s="107" t="str">
        <f t="shared" si="2"/>
        <v/>
      </c>
      <c r="J40" s="117"/>
      <c r="K40" s="85"/>
      <c r="L40" s="85"/>
    </row>
    <row r="41" spans="1:12" x14ac:dyDescent="0.35">
      <c r="A41" s="82" t="str">
        <f t="shared" si="0"/>
        <v/>
      </c>
      <c r="B41" s="83"/>
      <c r="C41" s="84"/>
      <c r="D41" s="78"/>
      <c r="E41" s="78"/>
      <c r="F41" s="78"/>
      <c r="G41" s="80"/>
      <c r="H41" s="106" t="str">
        <f t="shared" si="1"/>
        <v/>
      </c>
      <c r="I41" s="107" t="str">
        <f t="shared" si="2"/>
        <v/>
      </c>
      <c r="J41" s="117"/>
      <c r="K41" s="85"/>
      <c r="L41" s="85"/>
    </row>
    <row r="42" spans="1:12" x14ac:dyDescent="0.35">
      <c r="A42" s="82" t="str">
        <f t="shared" si="0"/>
        <v/>
      </c>
      <c r="B42" s="83"/>
      <c r="C42" s="84"/>
      <c r="D42" s="78"/>
      <c r="E42" s="78"/>
      <c r="F42" s="78"/>
      <c r="G42" s="80"/>
      <c r="H42" s="106" t="str">
        <f t="shared" si="1"/>
        <v/>
      </c>
      <c r="I42" s="107" t="str">
        <f t="shared" si="2"/>
        <v/>
      </c>
      <c r="J42" s="117"/>
      <c r="K42" s="85"/>
      <c r="L42" s="85"/>
    </row>
    <row r="43" spans="1:12" x14ac:dyDescent="0.35">
      <c r="A43" s="82" t="str">
        <f t="shared" si="0"/>
        <v/>
      </c>
      <c r="B43" s="83"/>
      <c r="C43" s="84"/>
      <c r="D43" s="78"/>
      <c r="E43" s="78"/>
      <c r="F43" s="78"/>
      <c r="G43" s="80"/>
      <c r="H43" s="106" t="str">
        <f t="shared" si="1"/>
        <v/>
      </c>
      <c r="I43" s="107" t="str">
        <f t="shared" si="2"/>
        <v/>
      </c>
      <c r="J43" s="117"/>
      <c r="K43" s="85"/>
      <c r="L43" s="85"/>
    </row>
    <row r="44" spans="1:12" x14ac:dyDescent="0.35">
      <c r="A44" s="82" t="str">
        <f t="shared" si="0"/>
        <v/>
      </c>
      <c r="B44" s="83"/>
      <c r="C44" s="84"/>
      <c r="D44" s="78"/>
      <c r="E44" s="78"/>
      <c r="F44" s="78"/>
      <c r="G44" s="80"/>
      <c r="H44" s="106" t="str">
        <f t="shared" si="1"/>
        <v/>
      </c>
      <c r="I44" s="107" t="str">
        <f t="shared" si="2"/>
        <v/>
      </c>
      <c r="J44" s="117"/>
      <c r="K44" s="85"/>
      <c r="L44" s="85"/>
    </row>
    <row r="45" spans="1:12" x14ac:dyDescent="0.35">
      <c r="A45" s="82" t="str">
        <f t="shared" si="0"/>
        <v/>
      </c>
      <c r="B45" s="83"/>
      <c r="C45" s="84"/>
      <c r="D45" s="78"/>
      <c r="E45" s="78"/>
      <c r="F45" s="78"/>
      <c r="G45" s="80"/>
      <c r="H45" s="106" t="str">
        <f t="shared" si="1"/>
        <v/>
      </c>
      <c r="I45" s="107" t="str">
        <f t="shared" si="2"/>
        <v/>
      </c>
      <c r="J45" s="117"/>
      <c r="K45" s="85"/>
      <c r="L45" s="85"/>
    </row>
    <row r="46" spans="1:12" x14ac:dyDescent="0.35">
      <c r="A46" s="82" t="str">
        <f t="shared" si="0"/>
        <v/>
      </c>
      <c r="B46" s="83"/>
      <c r="C46" s="84"/>
      <c r="D46" s="78"/>
      <c r="E46" s="78"/>
      <c r="F46" s="78"/>
      <c r="G46" s="80"/>
      <c r="H46" s="106" t="str">
        <f t="shared" si="1"/>
        <v/>
      </c>
      <c r="I46" s="107" t="str">
        <f t="shared" si="2"/>
        <v/>
      </c>
      <c r="J46" s="117"/>
      <c r="K46" s="85"/>
      <c r="L46" s="85"/>
    </row>
    <row r="47" spans="1:12" x14ac:dyDescent="0.35">
      <c r="A47" s="82" t="str">
        <f t="shared" si="0"/>
        <v/>
      </c>
      <c r="B47" s="83"/>
      <c r="C47" s="84"/>
      <c r="D47" s="78"/>
      <c r="E47" s="78"/>
      <c r="F47" s="78"/>
      <c r="G47" s="80"/>
      <c r="H47" s="106" t="str">
        <f t="shared" si="1"/>
        <v/>
      </c>
      <c r="I47" s="107" t="str">
        <f t="shared" si="2"/>
        <v/>
      </c>
      <c r="J47" s="117"/>
      <c r="K47" s="85"/>
      <c r="L47" s="85"/>
    </row>
    <row r="48" spans="1:12" x14ac:dyDescent="0.35">
      <c r="A48" s="82" t="str">
        <f t="shared" si="0"/>
        <v/>
      </c>
      <c r="B48" s="83"/>
      <c r="C48" s="84"/>
      <c r="D48" s="78"/>
      <c r="E48" s="78"/>
      <c r="F48" s="78"/>
      <c r="G48" s="80"/>
      <c r="H48" s="106" t="str">
        <f t="shared" si="1"/>
        <v/>
      </c>
      <c r="I48" s="107" t="str">
        <f t="shared" si="2"/>
        <v/>
      </c>
      <c r="J48" s="117"/>
      <c r="K48" s="85"/>
      <c r="L48" s="85"/>
    </row>
    <row r="49" spans="1:12" x14ac:dyDescent="0.35">
      <c r="A49" s="82" t="str">
        <f t="shared" si="0"/>
        <v/>
      </c>
      <c r="B49" s="83"/>
      <c r="C49" s="84"/>
      <c r="D49" s="78"/>
      <c r="E49" s="78"/>
      <c r="F49" s="78"/>
      <c r="G49" s="80"/>
      <c r="H49" s="106" t="str">
        <f t="shared" si="1"/>
        <v/>
      </c>
      <c r="I49" s="107" t="str">
        <f t="shared" si="2"/>
        <v/>
      </c>
      <c r="J49" s="117"/>
      <c r="K49" s="85"/>
      <c r="L49" s="85"/>
    </row>
    <row r="50" spans="1:12" x14ac:dyDescent="0.35">
      <c r="A50" s="82" t="str">
        <f t="shared" si="0"/>
        <v/>
      </c>
      <c r="B50" s="83"/>
      <c r="C50" s="84"/>
      <c r="D50" s="78"/>
      <c r="E50" s="78"/>
      <c r="F50" s="78"/>
      <c r="G50" s="80"/>
      <c r="H50" s="106" t="str">
        <f t="shared" si="1"/>
        <v/>
      </c>
      <c r="I50" s="107" t="str">
        <f t="shared" si="2"/>
        <v/>
      </c>
      <c r="J50" s="117"/>
      <c r="K50" s="85"/>
      <c r="L50" s="85"/>
    </row>
    <row r="51" spans="1:12" x14ac:dyDescent="0.35">
      <c r="A51" s="82" t="str">
        <f t="shared" si="0"/>
        <v/>
      </c>
      <c r="B51" s="83"/>
      <c r="C51" s="84"/>
      <c r="D51" s="78"/>
      <c r="E51" s="78"/>
      <c r="F51" s="78"/>
      <c r="G51" s="80"/>
      <c r="H51" s="106" t="str">
        <f t="shared" si="1"/>
        <v/>
      </c>
      <c r="I51" s="107" t="str">
        <f t="shared" si="2"/>
        <v/>
      </c>
      <c r="J51" s="117"/>
      <c r="K51" s="85"/>
      <c r="L51" s="85"/>
    </row>
    <row r="52" spans="1:12" x14ac:dyDescent="0.35">
      <c r="A52" s="82" t="str">
        <f t="shared" si="0"/>
        <v/>
      </c>
      <c r="B52" s="83"/>
      <c r="C52" s="84"/>
      <c r="D52" s="78"/>
      <c r="E52" s="78"/>
      <c r="F52" s="78"/>
      <c r="G52" s="80"/>
      <c r="H52" s="106" t="str">
        <f t="shared" si="1"/>
        <v/>
      </c>
      <c r="I52" s="107" t="str">
        <f t="shared" si="2"/>
        <v/>
      </c>
      <c r="J52" s="117"/>
      <c r="K52" s="85"/>
      <c r="L52" s="85"/>
    </row>
    <row r="53" spans="1:12" x14ac:dyDescent="0.35">
      <c r="A53" s="82" t="str">
        <f t="shared" si="0"/>
        <v/>
      </c>
      <c r="B53" s="83"/>
      <c r="C53" s="84"/>
      <c r="D53" s="78"/>
      <c r="E53" s="78"/>
      <c r="F53" s="78"/>
      <c r="G53" s="80"/>
      <c r="H53" s="106" t="str">
        <f t="shared" si="1"/>
        <v/>
      </c>
      <c r="I53" s="107" t="str">
        <f t="shared" si="2"/>
        <v/>
      </c>
      <c r="J53" s="117"/>
      <c r="K53" s="85"/>
      <c r="L53" s="85"/>
    </row>
    <row r="54" spans="1:12" x14ac:dyDescent="0.35">
      <c r="A54" s="82" t="str">
        <f t="shared" si="0"/>
        <v/>
      </c>
      <c r="B54" s="83"/>
      <c r="C54" s="84"/>
      <c r="D54" s="78"/>
      <c r="E54" s="78"/>
      <c r="F54" s="78"/>
      <c r="G54" s="80"/>
      <c r="H54" s="106" t="str">
        <f t="shared" si="1"/>
        <v/>
      </c>
      <c r="I54" s="107" t="str">
        <f t="shared" si="2"/>
        <v/>
      </c>
      <c r="J54" s="117"/>
      <c r="K54" s="85"/>
      <c r="L54" s="85"/>
    </row>
    <row r="55" spans="1:12" x14ac:dyDescent="0.35">
      <c r="A55" s="82" t="str">
        <f t="shared" si="0"/>
        <v/>
      </c>
      <c r="B55" s="83"/>
      <c r="C55" s="84"/>
      <c r="D55" s="78"/>
      <c r="E55" s="78"/>
      <c r="F55" s="78"/>
      <c r="G55" s="80"/>
      <c r="H55" s="106" t="str">
        <f t="shared" si="1"/>
        <v/>
      </c>
      <c r="I55" s="107" t="str">
        <f t="shared" si="2"/>
        <v/>
      </c>
      <c r="J55" s="117"/>
      <c r="K55" s="85"/>
      <c r="L55" s="85"/>
    </row>
    <row r="56" spans="1:12" x14ac:dyDescent="0.35">
      <c r="A56" s="82" t="str">
        <f t="shared" si="0"/>
        <v/>
      </c>
      <c r="B56" s="83"/>
      <c r="C56" s="84"/>
      <c r="D56" s="78"/>
      <c r="E56" s="78"/>
      <c r="F56" s="78"/>
      <c r="G56" s="80"/>
      <c r="H56" s="106" t="str">
        <f t="shared" si="1"/>
        <v/>
      </c>
      <c r="I56" s="107" t="str">
        <f t="shared" si="2"/>
        <v/>
      </c>
      <c r="J56" s="117"/>
      <c r="K56" s="85"/>
      <c r="L56" s="85"/>
    </row>
    <row r="57" spans="1:12" x14ac:dyDescent="0.35">
      <c r="A57" s="82" t="str">
        <f t="shared" si="0"/>
        <v/>
      </c>
      <c r="B57" s="83"/>
      <c r="C57" s="84"/>
      <c r="D57" s="78"/>
      <c r="E57" s="78"/>
      <c r="F57" s="78"/>
      <c r="G57" s="80"/>
      <c r="H57" s="106" t="str">
        <f t="shared" si="1"/>
        <v/>
      </c>
      <c r="I57" s="107" t="str">
        <f t="shared" si="2"/>
        <v/>
      </c>
      <c r="J57" s="117"/>
      <c r="K57" s="85"/>
      <c r="L57" s="85"/>
    </row>
    <row r="58" spans="1:12" x14ac:dyDescent="0.35">
      <c r="A58" s="82" t="str">
        <f t="shared" si="0"/>
        <v/>
      </c>
      <c r="B58" s="83"/>
      <c r="C58" s="84"/>
      <c r="D58" s="78"/>
      <c r="E58" s="78"/>
      <c r="F58" s="78"/>
      <c r="G58" s="80"/>
      <c r="H58" s="106" t="str">
        <f t="shared" si="1"/>
        <v/>
      </c>
      <c r="I58" s="107" t="str">
        <f t="shared" si="2"/>
        <v/>
      </c>
      <c r="J58" s="117"/>
      <c r="K58" s="85"/>
      <c r="L58" s="85"/>
    </row>
    <row r="59" spans="1:12" x14ac:dyDescent="0.35">
      <c r="A59" s="82" t="str">
        <f t="shared" si="0"/>
        <v/>
      </c>
      <c r="B59" s="83"/>
      <c r="C59" s="84"/>
      <c r="D59" s="78"/>
      <c r="E59" s="78"/>
      <c r="F59" s="78"/>
      <c r="G59" s="80"/>
      <c r="H59" s="106" t="str">
        <f t="shared" si="1"/>
        <v/>
      </c>
      <c r="I59" s="107" t="str">
        <f t="shared" si="2"/>
        <v/>
      </c>
      <c r="J59" s="117"/>
      <c r="K59" s="85"/>
      <c r="L59" s="85"/>
    </row>
    <row r="60" spans="1:12" x14ac:dyDescent="0.35">
      <c r="A60" s="82" t="str">
        <f t="shared" si="0"/>
        <v/>
      </c>
      <c r="B60" s="83"/>
      <c r="C60" s="84"/>
      <c r="D60" s="78"/>
      <c r="E60" s="78"/>
      <c r="F60" s="78"/>
      <c r="G60" s="80"/>
      <c r="H60" s="106" t="str">
        <f t="shared" si="1"/>
        <v/>
      </c>
      <c r="I60" s="107" t="str">
        <f t="shared" si="2"/>
        <v/>
      </c>
      <c r="J60" s="117"/>
      <c r="K60" s="85"/>
      <c r="L60" s="85"/>
    </row>
    <row r="61" spans="1:12" x14ac:dyDescent="0.35">
      <c r="A61" s="82" t="str">
        <f t="shared" si="0"/>
        <v/>
      </c>
      <c r="B61" s="83"/>
      <c r="C61" s="84"/>
      <c r="D61" s="78"/>
      <c r="E61" s="78"/>
      <c r="F61" s="78"/>
      <c r="G61" s="80"/>
      <c r="H61" s="106" t="str">
        <f t="shared" si="1"/>
        <v/>
      </c>
      <c r="I61" s="107" t="str">
        <f t="shared" si="2"/>
        <v/>
      </c>
      <c r="J61" s="117"/>
      <c r="K61" s="85"/>
      <c r="L61" s="85"/>
    </row>
    <row r="62" spans="1:12" x14ac:dyDescent="0.35">
      <c r="A62" s="82" t="str">
        <f t="shared" si="0"/>
        <v/>
      </c>
      <c r="B62" s="83"/>
      <c r="C62" s="84"/>
      <c r="D62" s="78"/>
      <c r="E62" s="78"/>
      <c r="F62" s="78"/>
      <c r="G62" s="80"/>
      <c r="H62" s="106" t="str">
        <f t="shared" si="1"/>
        <v/>
      </c>
      <c r="I62" s="107" t="str">
        <f t="shared" si="2"/>
        <v/>
      </c>
      <c r="J62" s="117"/>
      <c r="K62" s="85"/>
      <c r="L62" s="85"/>
    </row>
    <row r="63" spans="1:12" x14ac:dyDescent="0.35">
      <c r="A63" s="82" t="str">
        <f t="shared" si="0"/>
        <v/>
      </c>
      <c r="B63" s="83"/>
      <c r="C63" s="84"/>
      <c r="D63" s="78"/>
      <c r="E63" s="78"/>
      <c r="F63" s="78"/>
      <c r="G63" s="80"/>
      <c r="H63" s="106" t="str">
        <f t="shared" si="1"/>
        <v/>
      </c>
      <c r="I63" s="107" t="str">
        <f t="shared" si="2"/>
        <v/>
      </c>
      <c r="J63" s="117"/>
      <c r="K63" s="85"/>
      <c r="L63" s="85"/>
    </row>
    <row r="64" spans="1:12" x14ac:dyDescent="0.35">
      <c r="A64" s="82" t="str">
        <f t="shared" si="0"/>
        <v/>
      </c>
      <c r="B64" s="83"/>
      <c r="C64" s="84"/>
      <c r="D64" s="78"/>
      <c r="E64" s="78"/>
      <c r="F64" s="78"/>
      <c r="G64" s="80"/>
      <c r="H64" s="106" t="str">
        <f t="shared" si="1"/>
        <v/>
      </c>
      <c r="I64" s="107" t="str">
        <f t="shared" si="2"/>
        <v/>
      </c>
      <c r="J64" s="117"/>
      <c r="K64" s="85"/>
      <c r="L64" s="85"/>
    </row>
    <row r="65" spans="1:12" x14ac:dyDescent="0.35">
      <c r="A65" s="82" t="str">
        <f t="shared" si="0"/>
        <v/>
      </c>
      <c r="B65" s="83"/>
      <c r="C65" s="84"/>
      <c r="D65" s="78"/>
      <c r="E65" s="78"/>
      <c r="F65" s="78"/>
      <c r="G65" s="80"/>
      <c r="H65" s="106" t="str">
        <f t="shared" si="1"/>
        <v/>
      </c>
      <c r="I65" s="107" t="str">
        <f t="shared" si="2"/>
        <v/>
      </c>
      <c r="J65" s="117"/>
      <c r="K65" s="85"/>
      <c r="L65" s="85"/>
    </row>
    <row r="66" spans="1:12" x14ac:dyDescent="0.35">
      <c r="A66" s="82" t="str">
        <f t="shared" si="0"/>
        <v/>
      </c>
      <c r="B66" s="83"/>
      <c r="C66" s="84"/>
      <c r="D66" s="78"/>
      <c r="E66" s="78"/>
      <c r="F66" s="78"/>
      <c r="G66" s="80"/>
      <c r="H66" s="106" t="str">
        <f t="shared" si="1"/>
        <v/>
      </c>
      <c r="I66" s="107" t="str">
        <f t="shared" si="2"/>
        <v/>
      </c>
      <c r="J66" s="117"/>
      <c r="K66" s="85"/>
      <c r="L66" s="85"/>
    </row>
    <row r="67" spans="1:12" x14ac:dyDescent="0.35">
      <c r="A67" s="82" t="str">
        <f t="shared" si="0"/>
        <v/>
      </c>
      <c r="B67" s="83"/>
      <c r="C67" s="84"/>
      <c r="D67" s="78"/>
      <c r="E67" s="78"/>
      <c r="F67" s="78"/>
      <c r="G67" s="80"/>
      <c r="H67" s="106" t="str">
        <f t="shared" si="1"/>
        <v/>
      </c>
      <c r="I67" s="107" t="str">
        <f t="shared" si="2"/>
        <v/>
      </c>
      <c r="J67" s="117"/>
      <c r="K67" s="85"/>
      <c r="L67" s="85"/>
    </row>
    <row r="68" spans="1:12" x14ac:dyDescent="0.35">
      <c r="A68" s="82" t="str">
        <f t="shared" si="0"/>
        <v/>
      </c>
      <c r="B68" s="83"/>
      <c r="C68" s="84"/>
      <c r="D68" s="78"/>
      <c r="E68" s="78"/>
      <c r="F68" s="78"/>
      <c r="G68" s="80"/>
      <c r="H68" s="106" t="str">
        <f t="shared" si="1"/>
        <v/>
      </c>
      <c r="I68" s="107" t="str">
        <f t="shared" si="2"/>
        <v/>
      </c>
      <c r="J68" s="117"/>
      <c r="K68" s="85"/>
      <c r="L68" s="85"/>
    </row>
    <row r="69" spans="1:12" x14ac:dyDescent="0.35">
      <c r="A69" s="82" t="str">
        <f t="shared" si="0"/>
        <v/>
      </c>
      <c r="B69" s="83"/>
      <c r="C69" s="84"/>
      <c r="D69" s="78"/>
      <c r="E69" s="78"/>
      <c r="F69" s="78"/>
      <c r="G69" s="80"/>
      <c r="H69" s="106" t="str">
        <f t="shared" si="1"/>
        <v/>
      </c>
      <c r="I69" s="107" t="str">
        <f t="shared" si="2"/>
        <v/>
      </c>
      <c r="J69" s="117"/>
      <c r="K69" s="85"/>
      <c r="L69" s="85"/>
    </row>
    <row r="70" spans="1:12" x14ac:dyDescent="0.35">
      <c r="A70" s="82" t="str">
        <f t="shared" si="0"/>
        <v/>
      </c>
      <c r="B70" s="83"/>
      <c r="C70" s="84"/>
      <c r="D70" s="78"/>
      <c r="E70" s="78"/>
      <c r="F70" s="78"/>
      <c r="G70" s="80"/>
      <c r="H70" s="106" t="str">
        <f t="shared" si="1"/>
        <v/>
      </c>
      <c r="I70" s="107" t="str">
        <f t="shared" si="2"/>
        <v/>
      </c>
      <c r="J70" s="117"/>
      <c r="K70" s="85"/>
      <c r="L70" s="85"/>
    </row>
    <row r="71" spans="1:12" x14ac:dyDescent="0.35">
      <c r="A71" s="82" t="str">
        <f t="shared" si="0"/>
        <v/>
      </c>
      <c r="B71" s="83"/>
      <c r="C71" s="84"/>
      <c r="D71" s="78"/>
      <c r="E71" s="78"/>
      <c r="F71" s="78"/>
      <c r="G71" s="80"/>
      <c r="H71" s="106" t="str">
        <f t="shared" si="1"/>
        <v/>
      </c>
      <c r="I71" s="107" t="str">
        <f t="shared" si="2"/>
        <v/>
      </c>
      <c r="J71" s="117"/>
      <c r="K71" s="85"/>
      <c r="L71" s="85"/>
    </row>
    <row r="72" spans="1:12" x14ac:dyDescent="0.35">
      <c r="A72" s="82" t="str">
        <f t="shared" si="0"/>
        <v/>
      </c>
      <c r="B72" s="83"/>
      <c r="C72" s="84"/>
      <c r="D72" s="78"/>
      <c r="E72" s="78"/>
      <c r="F72" s="78"/>
      <c r="G72" s="80"/>
      <c r="H72" s="106" t="str">
        <f t="shared" si="1"/>
        <v/>
      </c>
      <c r="I72" s="107" t="str">
        <f t="shared" si="2"/>
        <v/>
      </c>
      <c r="J72" s="117"/>
      <c r="K72" s="85"/>
      <c r="L72" s="85"/>
    </row>
    <row r="73" spans="1:12" x14ac:dyDescent="0.35">
      <c r="A73" s="82" t="str">
        <f t="shared" si="0"/>
        <v/>
      </c>
      <c r="B73" s="83"/>
      <c r="C73" s="84"/>
      <c r="D73" s="78"/>
      <c r="E73" s="78"/>
      <c r="F73" s="78"/>
      <c r="G73" s="80"/>
      <c r="H73" s="106" t="str">
        <f t="shared" si="1"/>
        <v/>
      </c>
      <c r="I73" s="107" t="str">
        <f t="shared" si="2"/>
        <v/>
      </c>
      <c r="J73" s="117"/>
      <c r="K73" s="85"/>
      <c r="L73" s="85"/>
    </row>
    <row r="74" spans="1:12" x14ac:dyDescent="0.35">
      <c r="A74" s="82" t="str">
        <f t="shared" ref="A74:A137" si="3">UPPER(C74)</f>
        <v/>
      </c>
      <c r="B74" s="83"/>
      <c r="C74" s="84"/>
      <c r="D74" s="78"/>
      <c r="E74" s="78"/>
      <c r="F74" s="78"/>
      <c r="G74" s="80"/>
      <c r="H74" s="106" t="str">
        <f t="shared" ref="H74:H137" si="4">IF(D74&gt;0,INT(DAYS360(D74,"31/10/2024")/360),"")</f>
        <v/>
      </c>
      <c r="I74" s="107" t="str">
        <f t="shared" ref="I74:I137" si="5">IF(D74&gt;0,INT((DAYS360(D74,"31/10/2024")/360-H74)*10),"")</f>
        <v/>
      </c>
      <c r="J74" s="117"/>
      <c r="K74" s="85"/>
      <c r="L74" s="85"/>
    </row>
    <row r="75" spans="1:12" x14ac:dyDescent="0.35">
      <c r="A75" s="82" t="str">
        <f t="shared" si="3"/>
        <v/>
      </c>
      <c r="B75" s="83"/>
      <c r="C75" s="84"/>
      <c r="D75" s="78"/>
      <c r="E75" s="78"/>
      <c r="F75" s="78"/>
      <c r="G75" s="80"/>
      <c r="H75" s="106" t="str">
        <f t="shared" si="4"/>
        <v/>
      </c>
      <c r="I75" s="107" t="str">
        <f t="shared" si="5"/>
        <v/>
      </c>
      <c r="J75" s="117"/>
      <c r="K75" s="85"/>
      <c r="L75" s="85"/>
    </row>
    <row r="76" spans="1:12" x14ac:dyDescent="0.35">
      <c r="A76" s="82" t="str">
        <f t="shared" si="3"/>
        <v/>
      </c>
      <c r="B76" s="83"/>
      <c r="C76" s="84"/>
      <c r="D76" s="78"/>
      <c r="E76" s="78"/>
      <c r="F76" s="78"/>
      <c r="G76" s="80"/>
      <c r="H76" s="106" t="str">
        <f t="shared" si="4"/>
        <v/>
      </c>
      <c r="I76" s="107" t="str">
        <f t="shared" si="5"/>
        <v/>
      </c>
      <c r="J76" s="117"/>
      <c r="K76" s="85"/>
      <c r="L76" s="85"/>
    </row>
    <row r="77" spans="1:12" x14ac:dyDescent="0.35">
      <c r="A77" s="82" t="str">
        <f t="shared" si="3"/>
        <v/>
      </c>
      <c r="B77" s="83"/>
      <c r="C77" s="84"/>
      <c r="D77" s="78"/>
      <c r="E77" s="78"/>
      <c r="F77" s="78"/>
      <c r="G77" s="80"/>
      <c r="H77" s="106" t="str">
        <f t="shared" si="4"/>
        <v/>
      </c>
      <c r="I77" s="107" t="str">
        <f t="shared" si="5"/>
        <v/>
      </c>
      <c r="J77" s="117"/>
      <c r="K77" s="85"/>
      <c r="L77" s="85"/>
    </row>
    <row r="78" spans="1:12" x14ac:dyDescent="0.35">
      <c r="A78" s="82" t="str">
        <f t="shared" si="3"/>
        <v/>
      </c>
      <c r="B78" s="83"/>
      <c r="C78" s="84"/>
      <c r="D78" s="78"/>
      <c r="E78" s="78"/>
      <c r="F78" s="78"/>
      <c r="G78" s="80"/>
      <c r="H78" s="106" t="str">
        <f t="shared" si="4"/>
        <v/>
      </c>
      <c r="I78" s="107" t="str">
        <f t="shared" si="5"/>
        <v/>
      </c>
      <c r="J78" s="117"/>
      <c r="K78" s="85"/>
      <c r="L78" s="85"/>
    </row>
    <row r="79" spans="1:12" x14ac:dyDescent="0.35">
      <c r="A79" s="82" t="str">
        <f t="shared" si="3"/>
        <v/>
      </c>
      <c r="B79" s="83"/>
      <c r="C79" s="84"/>
      <c r="D79" s="78"/>
      <c r="E79" s="78"/>
      <c r="F79" s="78"/>
      <c r="G79" s="80"/>
      <c r="H79" s="106" t="str">
        <f t="shared" si="4"/>
        <v/>
      </c>
      <c r="I79" s="107" t="str">
        <f t="shared" si="5"/>
        <v/>
      </c>
      <c r="J79" s="117"/>
      <c r="K79" s="85"/>
      <c r="L79" s="85"/>
    </row>
    <row r="80" spans="1:12" x14ac:dyDescent="0.35">
      <c r="A80" s="82" t="str">
        <f t="shared" si="3"/>
        <v/>
      </c>
      <c r="B80" s="83"/>
      <c r="C80" s="84"/>
      <c r="D80" s="78"/>
      <c r="E80" s="78"/>
      <c r="F80" s="78"/>
      <c r="G80" s="80"/>
      <c r="H80" s="106" t="str">
        <f t="shared" si="4"/>
        <v/>
      </c>
      <c r="I80" s="107" t="str">
        <f t="shared" si="5"/>
        <v/>
      </c>
      <c r="J80" s="117"/>
      <c r="K80" s="85"/>
      <c r="L80" s="85"/>
    </row>
    <row r="81" spans="1:12" x14ac:dyDescent="0.35">
      <c r="A81" s="82" t="str">
        <f t="shared" si="3"/>
        <v/>
      </c>
      <c r="B81" s="83"/>
      <c r="C81" s="84"/>
      <c r="D81" s="78"/>
      <c r="E81" s="78"/>
      <c r="F81" s="78"/>
      <c r="G81" s="80"/>
      <c r="H81" s="106" t="str">
        <f t="shared" si="4"/>
        <v/>
      </c>
      <c r="I81" s="107" t="str">
        <f t="shared" si="5"/>
        <v/>
      </c>
      <c r="J81" s="117"/>
      <c r="K81" s="85"/>
      <c r="L81" s="85"/>
    </row>
    <row r="82" spans="1:12" x14ac:dyDescent="0.35">
      <c r="A82" s="82" t="str">
        <f t="shared" si="3"/>
        <v/>
      </c>
      <c r="B82" s="83"/>
      <c r="C82" s="84"/>
      <c r="D82" s="78"/>
      <c r="E82" s="78"/>
      <c r="F82" s="78"/>
      <c r="G82" s="80"/>
      <c r="H82" s="106" t="str">
        <f t="shared" si="4"/>
        <v/>
      </c>
      <c r="I82" s="107" t="str">
        <f t="shared" si="5"/>
        <v/>
      </c>
      <c r="J82" s="117"/>
      <c r="K82" s="85"/>
      <c r="L82" s="85"/>
    </row>
    <row r="83" spans="1:12" x14ac:dyDescent="0.35">
      <c r="A83" s="82" t="str">
        <f t="shared" si="3"/>
        <v/>
      </c>
      <c r="B83" s="83"/>
      <c r="C83" s="84"/>
      <c r="D83" s="78"/>
      <c r="E83" s="78"/>
      <c r="F83" s="78"/>
      <c r="G83" s="80"/>
      <c r="H83" s="106" t="str">
        <f t="shared" si="4"/>
        <v/>
      </c>
      <c r="I83" s="107" t="str">
        <f t="shared" si="5"/>
        <v/>
      </c>
      <c r="J83" s="117"/>
      <c r="K83" s="85"/>
      <c r="L83" s="85"/>
    </row>
    <row r="84" spans="1:12" x14ac:dyDescent="0.35">
      <c r="A84" s="82" t="str">
        <f t="shared" si="3"/>
        <v/>
      </c>
      <c r="B84" s="83"/>
      <c r="C84" s="84"/>
      <c r="D84" s="78"/>
      <c r="E84" s="78"/>
      <c r="F84" s="78"/>
      <c r="G84" s="80"/>
      <c r="H84" s="106" t="str">
        <f t="shared" si="4"/>
        <v/>
      </c>
      <c r="I84" s="107" t="str">
        <f t="shared" si="5"/>
        <v/>
      </c>
      <c r="J84" s="117"/>
      <c r="K84" s="85"/>
      <c r="L84" s="85"/>
    </row>
    <row r="85" spans="1:12" x14ac:dyDescent="0.35">
      <c r="A85" s="82" t="str">
        <f t="shared" si="3"/>
        <v/>
      </c>
      <c r="B85" s="83"/>
      <c r="C85" s="84"/>
      <c r="D85" s="78"/>
      <c r="E85" s="78"/>
      <c r="F85" s="78"/>
      <c r="G85" s="80"/>
      <c r="H85" s="106" t="str">
        <f t="shared" si="4"/>
        <v/>
      </c>
      <c r="I85" s="107" t="str">
        <f t="shared" si="5"/>
        <v/>
      </c>
      <c r="J85" s="117"/>
      <c r="K85" s="85"/>
      <c r="L85" s="85"/>
    </row>
    <row r="86" spans="1:12" x14ac:dyDescent="0.35">
      <c r="A86" s="82" t="str">
        <f t="shared" si="3"/>
        <v/>
      </c>
      <c r="B86" s="83"/>
      <c r="C86" s="84"/>
      <c r="D86" s="78"/>
      <c r="E86" s="78"/>
      <c r="F86" s="78"/>
      <c r="G86" s="80"/>
      <c r="H86" s="106" t="str">
        <f t="shared" si="4"/>
        <v/>
      </c>
      <c r="I86" s="107" t="str">
        <f t="shared" si="5"/>
        <v/>
      </c>
      <c r="J86" s="117"/>
      <c r="K86" s="85"/>
      <c r="L86" s="85"/>
    </row>
    <row r="87" spans="1:12" x14ac:dyDescent="0.35">
      <c r="A87" s="82" t="str">
        <f t="shared" si="3"/>
        <v/>
      </c>
      <c r="B87" s="83"/>
      <c r="C87" s="84"/>
      <c r="D87" s="78"/>
      <c r="E87" s="78"/>
      <c r="F87" s="78"/>
      <c r="G87" s="80"/>
      <c r="H87" s="106" t="str">
        <f t="shared" si="4"/>
        <v/>
      </c>
      <c r="I87" s="107" t="str">
        <f t="shared" si="5"/>
        <v/>
      </c>
      <c r="J87" s="117"/>
      <c r="K87" s="85"/>
      <c r="L87" s="85"/>
    </row>
    <row r="88" spans="1:12" x14ac:dyDescent="0.35">
      <c r="A88" s="82" t="str">
        <f t="shared" si="3"/>
        <v/>
      </c>
      <c r="B88" s="83"/>
      <c r="C88" s="84"/>
      <c r="D88" s="78"/>
      <c r="E88" s="78"/>
      <c r="F88" s="78"/>
      <c r="G88" s="80"/>
      <c r="H88" s="106" t="str">
        <f t="shared" si="4"/>
        <v/>
      </c>
      <c r="I88" s="107" t="str">
        <f t="shared" si="5"/>
        <v/>
      </c>
      <c r="J88" s="117"/>
      <c r="K88" s="85"/>
      <c r="L88" s="85"/>
    </row>
    <row r="89" spans="1:12" x14ac:dyDescent="0.35">
      <c r="A89" s="82" t="str">
        <f t="shared" si="3"/>
        <v/>
      </c>
      <c r="B89" s="83"/>
      <c r="C89" s="84"/>
      <c r="D89" s="78"/>
      <c r="E89" s="78"/>
      <c r="F89" s="78"/>
      <c r="G89" s="80"/>
      <c r="H89" s="106" t="str">
        <f t="shared" si="4"/>
        <v/>
      </c>
      <c r="I89" s="107" t="str">
        <f t="shared" si="5"/>
        <v/>
      </c>
      <c r="J89" s="117"/>
      <c r="K89" s="85"/>
      <c r="L89" s="85"/>
    </row>
    <row r="90" spans="1:12" x14ac:dyDescent="0.35">
      <c r="A90" s="82" t="str">
        <f t="shared" si="3"/>
        <v/>
      </c>
      <c r="B90" s="83"/>
      <c r="C90" s="84"/>
      <c r="D90" s="78"/>
      <c r="E90" s="78"/>
      <c r="F90" s="78"/>
      <c r="G90" s="80"/>
      <c r="H90" s="106" t="str">
        <f t="shared" si="4"/>
        <v/>
      </c>
      <c r="I90" s="107" t="str">
        <f t="shared" si="5"/>
        <v/>
      </c>
      <c r="J90" s="117"/>
      <c r="K90" s="85"/>
      <c r="L90" s="85"/>
    </row>
    <row r="91" spans="1:12" x14ac:dyDescent="0.35">
      <c r="A91" s="82" t="str">
        <f t="shared" si="3"/>
        <v/>
      </c>
      <c r="B91" s="83"/>
      <c r="C91" s="84"/>
      <c r="D91" s="78"/>
      <c r="E91" s="78"/>
      <c r="F91" s="78"/>
      <c r="G91" s="80"/>
      <c r="H91" s="106" t="str">
        <f t="shared" si="4"/>
        <v/>
      </c>
      <c r="I91" s="107" t="str">
        <f t="shared" si="5"/>
        <v/>
      </c>
      <c r="J91" s="117"/>
      <c r="K91" s="85"/>
      <c r="L91" s="85"/>
    </row>
    <row r="92" spans="1:12" x14ac:dyDescent="0.35">
      <c r="A92" s="82" t="str">
        <f t="shared" si="3"/>
        <v/>
      </c>
      <c r="B92" s="83"/>
      <c r="C92" s="84"/>
      <c r="D92" s="78"/>
      <c r="E92" s="78"/>
      <c r="F92" s="78"/>
      <c r="G92" s="80"/>
      <c r="H92" s="106" t="str">
        <f t="shared" si="4"/>
        <v/>
      </c>
      <c r="I92" s="107" t="str">
        <f t="shared" si="5"/>
        <v/>
      </c>
      <c r="J92" s="117"/>
      <c r="K92" s="85"/>
      <c r="L92" s="85"/>
    </row>
    <row r="93" spans="1:12" x14ac:dyDescent="0.35">
      <c r="A93" s="82" t="str">
        <f t="shared" si="3"/>
        <v/>
      </c>
      <c r="B93" s="83"/>
      <c r="C93" s="84"/>
      <c r="D93" s="78"/>
      <c r="E93" s="78"/>
      <c r="F93" s="78"/>
      <c r="G93" s="80"/>
      <c r="H93" s="106" t="str">
        <f t="shared" si="4"/>
        <v/>
      </c>
      <c r="I93" s="107" t="str">
        <f t="shared" si="5"/>
        <v/>
      </c>
      <c r="J93" s="117"/>
      <c r="K93" s="85"/>
      <c r="L93" s="85"/>
    </row>
    <row r="94" spans="1:12" x14ac:dyDescent="0.35">
      <c r="A94" s="82" t="str">
        <f t="shared" si="3"/>
        <v/>
      </c>
      <c r="B94" s="83"/>
      <c r="C94" s="84"/>
      <c r="D94" s="78"/>
      <c r="E94" s="78"/>
      <c r="F94" s="78"/>
      <c r="G94" s="80"/>
      <c r="H94" s="106" t="str">
        <f t="shared" si="4"/>
        <v/>
      </c>
      <c r="I94" s="107" t="str">
        <f t="shared" si="5"/>
        <v/>
      </c>
      <c r="J94" s="117"/>
      <c r="K94" s="85"/>
      <c r="L94" s="85"/>
    </row>
    <row r="95" spans="1:12" x14ac:dyDescent="0.35">
      <c r="A95" s="82" t="str">
        <f t="shared" si="3"/>
        <v/>
      </c>
      <c r="B95" s="83"/>
      <c r="C95" s="84"/>
      <c r="D95" s="78"/>
      <c r="E95" s="78"/>
      <c r="F95" s="78"/>
      <c r="G95" s="80"/>
      <c r="H95" s="106" t="str">
        <f t="shared" si="4"/>
        <v/>
      </c>
      <c r="I95" s="107" t="str">
        <f t="shared" si="5"/>
        <v/>
      </c>
      <c r="J95" s="117"/>
      <c r="K95" s="85"/>
      <c r="L95" s="85"/>
    </row>
    <row r="96" spans="1:12" x14ac:dyDescent="0.35">
      <c r="A96" s="82" t="str">
        <f t="shared" si="3"/>
        <v/>
      </c>
      <c r="B96" s="83"/>
      <c r="C96" s="84"/>
      <c r="D96" s="78"/>
      <c r="E96" s="78"/>
      <c r="F96" s="78"/>
      <c r="G96" s="80"/>
      <c r="H96" s="106" t="str">
        <f t="shared" si="4"/>
        <v/>
      </c>
      <c r="I96" s="107" t="str">
        <f t="shared" si="5"/>
        <v/>
      </c>
      <c r="J96" s="117"/>
      <c r="K96" s="85"/>
      <c r="L96" s="85"/>
    </row>
    <row r="97" spans="1:12" x14ac:dyDescent="0.35">
      <c r="A97" s="82" t="str">
        <f t="shared" si="3"/>
        <v/>
      </c>
      <c r="B97" s="83"/>
      <c r="C97" s="84"/>
      <c r="D97" s="78"/>
      <c r="E97" s="78"/>
      <c r="F97" s="78"/>
      <c r="G97" s="80"/>
      <c r="H97" s="106" t="str">
        <f t="shared" si="4"/>
        <v/>
      </c>
      <c r="I97" s="107" t="str">
        <f t="shared" si="5"/>
        <v/>
      </c>
      <c r="J97" s="117"/>
      <c r="K97" s="85"/>
      <c r="L97" s="85"/>
    </row>
    <row r="98" spans="1:12" x14ac:dyDescent="0.35">
      <c r="A98" s="82" t="str">
        <f t="shared" si="3"/>
        <v/>
      </c>
      <c r="B98" s="83"/>
      <c r="C98" s="84"/>
      <c r="D98" s="78"/>
      <c r="E98" s="78"/>
      <c r="F98" s="78"/>
      <c r="G98" s="80"/>
      <c r="H98" s="106" t="str">
        <f t="shared" si="4"/>
        <v/>
      </c>
      <c r="I98" s="107" t="str">
        <f t="shared" si="5"/>
        <v/>
      </c>
      <c r="J98" s="117"/>
      <c r="K98" s="85"/>
      <c r="L98" s="85"/>
    </row>
    <row r="99" spans="1:12" x14ac:dyDescent="0.35">
      <c r="A99" s="82" t="str">
        <f t="shared" si="3"/>
        <v/>
      </c>
      <c r="B99" s="83"/>
      <c r="C99" s="84"/>
      <c r="D99" s="78"/>
      <c r="E99" s="78"/>
      <c r="F99" s="78"/>
      <c r="G99" s="80"/>
      <c r="H99" s="106" t="str">
        <f t="shared" si="4"/>
        <v/>
      </c>
      <c r="I99" s="107" t="str">
        <f t="shared" si="5"/>
        <v/>
      </c>
      <c r="J99" s="117"/>
      <c r="K99" s="85"/>
      <c r="L99" s="85"/>
    </row>
    <row r="100" spans="1:12" x14ac:dyDescent="0.35">
      <c r="A100" s="82" t="str">
        <f t="shared" si="3"/>
        <v/>
      </c>
      <c r="B100" s="83"/>
      <c r="C100" s="84"/>
      <c r="D100" s="78"/>
      <c r="E100" s="78"/>
      <c r="F100" s="78"/>
      <c r="G100" s="80"/>
      <c r="H100" s="106" t="str">
        <f t="shared" si="4"/>
        <v/>
      </c>
      <c r="I100" s="107" t="str">
        <f t="shared" si="5"/>
        <v/>
      </c>
      <c r="J100" s="117"/>
      <c r="K100" s="85"/>
      <c r="L100" s="85"/>
    </row>
    <row r="101" spans="1:12" x14ac:dyDescent="0.35">
      <c r="A101" s="82" t="str">
        <f t="shared" si="3"/>
        <v/>
      </c>
      <c r="B101" s="83"/>
      <c r="C101" s="84"/>
      <c r="D101" s="78"/>
      <c r="E101" s="78"/>
      <c r="F101" s="78"/>
      <c r="G101" s="80"/>
      <c r="H101" s="106" t="str">
        <f t="shared" si="4"/>
        <v/>
      </c>
      <c r="I101" s="107" t="str">
        <f t="shared" si="5"/>
        <v/>
      </c>
      <c r="J101" s="117"/>
      <c r="K101" s="85"/>
      <c r="L101" s="85"/>
    </row>
    <row r="102" spans="1:12" x14ac:dyDescent="0.35">
      <c r="A102" s="82" t="str">
        <f t="shared" si="3"/>
        <v/>
      </c>
      <c r="B102" s="83"/>
      <c r="C102" s="84"/>
      <c r="D102" s="78"/>
      <c r="E102" s="78"/>
      <c r="F102" s="78"/>
      <c r="G102" s="80"/>
      <c r="H102" s="106" t="str">
        <f t="shared" si="4"/>
        <v/>
      </c>
      <c r="I102" s="107" t="str">
        <f t="shared" si="5"/>
        <v/>
      </c>
      <c r="J102" s="117"/>
      <c r="K102" s="85"/>
      <c r="L102" s="85"/>
    </row>
    <row r="103" spans="1:12" x14ac:dyDescent="0.35">
      <c r="A103" s="82" t="str">
        <f t="shared" si="3"/>
        <v/>
      </c>
      <c r="B103" s="83"/>
      <c r="C103" s="84"/>
      <c r="D103" s="78"/>
      <c r="E103" s="78"/>
      <c r="F103" s="78"/>
      <c r="G103" s="80"/>
      <c r="H103" s="106" t="str">
        <f t="shared" si="4"/>
        <v/>
      </c>
      <c r="I103" s="107" t="str">
        <f t="shared" si="5"/>
        <v/>
      </c>
      <c r="J103" s="117"/>
      <c r="K103" s="85"/>
      <c r="L103" s="85"/>
    </row>
    <row r="104" spans="1:12" x14ac:dyDescent="0.35">
      <c r="A104" s="82" t="str">
        <f t="shared" si="3"/>
        <v/>
      </c>
      <c r="B104" s="83"/>
      <c r="C104" s="84"/>
      <c r="D104" s="78"/>
      <c r="E104" s="78"/>
      <c r="F104" s="78"/>
      <c r="G104" s="80"/>
      <c r="H104" s="106" t="str">
        <f t="shared" si="4"/>
        <v/>
      </c>
      <c r="I104" s="107" t="str">
        <f t="shared" si="5"/>
        <v/>
      </c>
      <c r="J104" s="117"/>
      <c r="K104" s="85"/>
      <c r="L104" s="85"/>
    </row>
    <row r="105" spans="1:12" x14ac:dyDescent="0.35">
      <c r="A105" s="82" t="str">
        <f t="shared" si="3"/>
        <v/>
      </c>
      <c r="B105" s="83"/>
      <c r="C105" s="84"/>
      <c r="D105" s="78"/>
      <c r="E105" s="78"/>
      <c r="F105" s="78"/>
      <c r="G105" s="80"/>
      <c r="H105" s="106" t="str">
        <f t="shared" si="4"/>
        <v/>
      </c>
      <c r="I105" s="107" t="str">
        <f t="shared" si="5"/>
        <v/>
      </c>
      <c r="J105" s="117"/>
      <c r="K105" s="85"/>
      <c r="L105" s="85"/>
    </row>
    <row r="106" spans="1:12" x14ac:dyDescent="0.35">
      <c r="A106" s="82" t="str">
        <f t="shared" si="3"/>
        <v/>
      </c>
      <c r="B106" s="83"/>
      <c r="C106" s="84"/>
      <c r="D106" s="78"/>
      <c r="E106" s="78"/>
      <c r="F106" s="78"/>
      <c r="G106" s="80"/>
      <c r="H106" s="106" t="str">
        <f t="shared" si="4"/>
        <v/>
      </c>
      <c r="I106" s="107" t="str">
        <f t="shared" si="5"/>
        <v/>
      </c>
      <c r="J106" s="117"/>
      <c r="K106" s="85"/>
      <c r="L106" s="85"/>
    </row>
    <row r="107" spans="1:12" x14ac:dyDescent="0.35">
      <c r="A107" s="82" t="str">
        <f t="shared" si="3"/>
        <v/>
      </c>
      <c r="B107" s="83"/>
      <c r="C107" s="84"/>
      <c r="D107" s="78"/>
      <c r="E107" s="78"/>
      <c r="F107" s="78"/>
      <c r="G107" s="80"/>
      <c r="H107" s="106" t="str">
        <f t="shared" si="4"/>
        <v/>
      </c>
      <c r="I107" s="107" t="str">
        <f t="shared" si="5"/>
        <v/>
      </c>
      <c r="J107" s="117"/>
      <c r="K107" s="85"/>
      <c r="L107" s="85"/>
    </row>
    <row r="108" spans="1:12" x14ac:dyDescent="0.35">
      <c r="A108" s="82" t="str">
        <f t="shared" si="3"/>
        <v/>
      </c>
      <c r="B108" s="83"/>
      <c r="C108" s="84"/>
      <c r="D108" s="78"/>
      <c r="E108" s="78"/>
      <c r="F108" s="78"/>
      <c r="G108" s="80"/>
      <c r="H108" s="106" t="str">
        <f t="shared" si="4"/>
        <v/>
      </c>
      <c r="I108" s="107" t="str">
        <f t="shared" si="5"/>
        <v/>
      </c>
      <c r="J108" s="117"/>
      <c r="K108" s="85"/>
      <c r="L108" s="85"/>
    </row>
    <row r="109" spans="1:12" x14ac:dyDescent="0.35">
      <c r="A109" s="82" t="str">
        <f t="shared" si="3"/>
        <v/>
      </c>
      <c r="B109" s="83"/>
      <c r="C109" s="84"/>
      <c r="D109" s="78"/>
      <c r="E109" s="78"/>
      <c r="F109" s="78"/>
      <c r="G109" s="80"/>
      <c r="H109" s="106" t="str">
        <f t="shared" si="4"/>
        <v/>
      </c>
      <c r="I109" s="107" t="str">
        <f t="shared" si="5"/>
        <v/>
      </c>
      <c r="J109" s="117"/>
      <c r="K109" s="85"/>
      <c r="L109" s="85"/>
    </row>
    <row r="110" spans="1:12" x14ac:dyDescent="0.35">
      <c r="A110" s="82" t="str">
        <f t="shared" si="3"/>
        <v/>
      </c>
      <c r="B110" s="83"/>
      <c r="C110" s="84"/>
      <c r="D110" s="78"/>
      <c r="E110" s="78"/>
      <c r="F110" s="78"/>
      <c r="G110" s="80"/>
      <c r="H110" s="106" t="str">
        <f t="shared" si="4"/>
        <v/>
      </c>
      <c r="I110" s="107" t="str">
        <f t="shared" si="5"/>
        <v/>
      </c>
      <c r="J110" s="117"/>
      <c r="K110" s="85"/>
      <c r="L110" s="85"/>
    </row>
    <row r="111" spans="1:12" x14ac:dyDescent="0.35">
      <c r="A111" s="82" t="str">
        <f t="shared" si="3"/>
        <v/>
      </c>
      <c r="B111" s="83"/>
      <c r="C111" s="84"/>
      <c r="D111" s="78"/>
      <c r="E111" s="78"/>
      <c r="F111" s="78"/>
      <c r="G111" s="80"/>
      <c r="H111" s="106" t="str">
        <f t="shared" si="4"/>
        <v/>
      </c>
      <c r="I111" s="107" t="str">
        <f t="shared" si="5"/>
        <v/>
      </c>
      <c r="J111" s="117"/>
      <c r="K111" s="85"/>
      <c r="L111" s="85"/>
    </row>
    <row r="112" spans="1:12" x14ac:dyDescent="0.35">
      <c r="A112" s="82" t="str">
        <f t="shared" si="3"/>
        <v/>
      </c>
      <c r="B112" s="83"/>
      <c r="C112" s="84"/>
      <c r="D112" s="78"/>
      <c r="E112" s="78"/>
      <c r="F112" s="78"/>
      <c r="G112" s="80"/>
      <c r="H112" s="106" t="str">
        <f t="shared" si="4"/>
        <v/>
      </c>
      <c r="I112" s="107" t="str">
        <f t="shared" si="5"/>
        <v/>
      </c>
      <c r="J112" s="117"/>
      <c r="K112" s="85"/>
      <c r="L112" s="85"/>
    </row>
    <row r="113" spans="1:12" x14ac:dyDescent="0.35">
      <c r="A113" s="82" t="str">
        <f t="shared" si="3"/>
        <v/>
      </c>
      <c r="B113" s="83"/>
      <c r="C113" s="84"/>
      <c r="D113" s="78"/>
      <c r="E113" s="78"/>
      <c r="F113" s="78"/>
      <c r="G113" s="80"/>
      <c r="H113" s="106" t="str">
        <f t="shared" si="4"/>
        <v/>
      </c>
      <c r="I113" s="107" t="str">
        <f t="shared" si="5"/>
        <v/>
      </c>
      <c r="J113" s="117"/>
      <c r="K113" s="85"/>
      <c r="L113" s="85"/>
    </row>
    <row r="114" spans="1:12" x14ac:dyDescent="0.35">
      <c r="A114" s="82" t="str">
        <f t="shared" si="3"/>
        <v/>
      </c>
      <c r="B114" s="83"/>
      <c r="C114" s="84"/>
      <c r="D114" s="78"/>
      <c r="E114" s="78"/>
      <c r="F114" s="78"/>
      <c r="G114" s="80"/>
      <c r="H114" s="106" t="str">
        <f t="shared" si="4"/>
        <v/>
      </c>
      <c r="I114" s="107" t="str">
        <f t="shared" si="5"/>
        <v/>
      </c>
      <c r="J114" s="117"/>
      <c r="K114" s="85"/>
      <c r="L114" s="85"/>
    </row>
    <row r="115" spans="1:12" x14ac:dyDescent="0.35">
      <c r="A115" s="82" t="str">
        <f t="shared" si="3"/>
        <v/>
      </c>
      <c r="B115" s="83"/>
      <c r="C115" s="84"/>
      <c r="D115" s="78"/>
      <c r="E115" s="78"/>
      <c r="F115" s="78"/>
      <c r="G115" s="80"/>
      <c r="H115" s="106" t="str">
        <f t="shared" si="4"/>
        <v/>
      </c>
      <c r="I115" s="107" t="str">
        <f t="shared" si="5"/>
        <v/>
      </c>
      <c r="J115" s="117"/>
      <c r="K115" s="85"/>
      <c r="L115" s="85"/>
    </row>
    <row r="116" spans="1:12" x14ac:dyDescent="0.35">
      <c r="A116" s="82" t="str">
        <f t="shared" si="3"/>
        <v/>
      </c>
      <c r="B116" s="83"/>
      <c r="C116" s="84"/>
      <c r="D116" s="78"/>
      <c r="E116" s="78"/>
      <c r="F116" s="78"/>
      <c r="G116" s="80"/>
      <c r="H116" s="106" t="str">
        <f t="shared" si="4"/>
        <v/>
      </c>
      <c r="I116" s="107" t="str">
        <f t="shared" si="5"/>
        <v/>
      </c>
      <c r="J116" s="117"/>
      <c r="K116" s="85"/>
      <c r="L116" s="85"/>
    </row>
    <row r="117" spans="1:12" x14ac:dyDescent="0.35">
      <c r="A117" s="82" t="str">
        <f t="shared" si="3"/>
        <v/>
      </c>
      <c r="B117" s="83"/>
      <c r="C117" s="84"/>
      <c r="D117" s="78"/>
      <c r="E117" s="78"/>
      <c r="F117" s="78"/>
      <c r="G117" s="80"/>
      <c r="H117" s="106" t="str">
        <f t="shared" si="4"/>
        <v/>
      </c>
      <c r="I117" s="107" t="str">
        <f t="shared" si="5"/>
        <v/>
      </c>
      <c r="J117" s="117"/>
      <c r="K117" s="85"/>
      <c r="L117" s="85"/>
    </row>
    <row r="118" spans="1:12" x14ac:dyDescent="0.35">
      <c r="A118" s="82" t="str">
        <f t="shared" si="3"/>
        <v/>
      </c>
      <c r="B118" s="83"/>
      <c r="C118" s="84"/>
      <c r="D118" s="78"/>
      <c r="E118" s="78"/>
      <c r="F118" s="78"/>
      <c r="G118" s="80"/>
      <c r="H118" s="106" t="str">
        <f t="shared" si="4"/>
        <v/>
      </c>
      <c r="I118" s="107" t="str">
        <f t="shared" si="5"/>
        <v/>
      </c>
      <c r="J118" s="117"/>
      <c r="K118" s="85"/>
      <c r="L118" s="85"/>
    </row>
    <row r="119" spans="1:12" x14ac:dyDescent="0.35">
      <c r="A119" s="82" t="str">
        <f t="shared" si="3"/>
        <v/>
      </c>
      <c r="B119" s="83"/>
      <c r="C119" s="84"/>
      <c r="D119" s="78"/>
      <c r="E119" s="78"/>
      <c r="F119" s="78"/>
      <c r="G119" s="80"/>
      <c r="H119" s="106" t="str">
        <f t="shared" si="4"/>
        <v/>
      </c>
      <c r="I119" s="107" t="str">
        <f t="shared" si="5"/>
        <v/>
      </c>
      <c r="J119" s="117"/>
      <c r="K119" s="85"/>
      <c r="L119" s="85"/>
    </row>
    <row r="120" spans="1:12" x14ac:dyDescent="0.35">
      <c r="A120" s="82" t="str">
        <f t="shared" si="3"/>
        <v/>
      </c>
      <c r="B120" s="83"/>
      <c r="C120" s="84"/>
      <c r="D120" s="78"/>
      <c r="E120" s="78"/>
      <c r="F120" s="78"/>
      <c r="G120" s="80"/>
      <c r="H120" s="106" t="str">
        <f t="shared" si="4"/>
        <v/>
      </c>
      <c r="I120" s="107" t="str">
        <f t="shared" si="5"/>
        <v/>
      </c>
      <c r="J120" s="117"/>
      <c r="K120" s="85"/>
      <c r="L120" s="85"/>
    </row>
    <row r="121" spans="1:12" x14ac:dyDescent="0.35">
      <c r="A121" s="82" t="str">
        <f t="shared" si="3"/>
        <v/>
      </c>
      <c r="B121" s="83"/>
      <c r="C121" s="84"/>
      <c r="D121" s="78"/>
      <c r="E121" s="78"/>
      <c r="F121" s="78"/>
      <c r="G121" s="80"/>
      <c r="H121" s="106" t="str">
        <f t="shared" si="4"/>
        <v/>
      </c>
      <c r="I121" s="107" t="str">
        <f t="shared" si="5"/>
        <v/>
      </c>
      <c r="J121" s="117"/>
      <c r="K121" s="85"/>
      <c r="L121" s="85"/>
    </row>
    <row r="122" spans="1:12" x14ac:dyDescent="0.35">
      <c r="A122" s="82" t="str">
        <f t="shared" si="3"/>
        <v/>
      </c>
      <c r="B122" s="83"/>
      <c r="C122" s="84"/>
      <c r="D122" s="78"/>
      <c r="E122" s="78"/>
      <c r="F122" s="78"/>
      <c r="G122" s="80"/>
      <c r="H122" s="106" t="str">
        <f t="shared" si="4"/>
        <v/>
      </c>
      <c r="I122" s="107" t="str">
        <f t="shared" si="5"/>
        <v/>
      </c>
      <c r="J122" s="117"/>
      <c r="K122" s="85"/>
      <c r="L122" s="85"/>
    </row>
    <row r="123" spans="1:12" x14ac:dyDescent="0.35">
      <c r="A123" s="82" t="str">
        <f t="shared" si="3"/>
        <v/>
      </c>
      <c r="B123" s="83"/>
      <c r="C123" s="84"/>
      <c r="D123" s="78"/>
      <c r="E123" s="78"/>
      <c r="F123" s="78"/>
      <c r="G123" s="80"/>
      <c r="H123" s="106" t="str">
        <f t="shared" si="4"/>
        <v/>
      </c>
      <c r="I123" s="107" t="str">
        <f t="shared" si="5"/>
        <v/>
      </c>
      <c r="J123" s="117"/>
      <c r="K123" s="85"/>
      <c r="L123" s="85"/>
    </row>
    <row r="124" spans="1:12" x14ac:dyDescent="0.35">
      <c r="A124" s="82" t="str">
        <f t="shared" si="3"/>
        <v/>
      </c>
      <c r="B124" s="83"/>
      <c r="C124" s="84"/>
      <c r="D124" s="78"/>
      <c r="E124" s="78"/>
      <c r="F124" s="78"/>
      <c r="G124" s="80"/>
      <c r="H124" s="106" t="str">
        <f t="shared" si="4"/>
        <v/>
      </c>
      <c r="I124" s="107" t="str">
        <f t="shared" si="5"/>
        <v/>
      </c>
      <c r="J124" s="117"/>
      <c r="K124" s="85"/>
      <c r="L124" s="85"/>
    </row>
    <row r="125" spans="1:12" x14ac:dyDescent="0.35">
      <c r="A125" s="82" t="str">
        <f t="shared" si="3"/>
        <v/>
      </c>
      <c r="B125" s="83"/>
      <c r="C125" s="84"/>
      <c r="D125" s="78"/>
      <c r="E125" s="78"/>
      <c r="F125" s="78"/>
      <c r="G125" s="80"/>
      <c r="H125" s="106" t="str">
        <f t="shared" si="4"/>
        <v/>
      </c>
      <c r="I125" s="107" t="str">
        <f t="shared" si="5"/>
        <v/>
      </c>
      <c r="J125" s="117"/>
      <c r="K125" s="85"/>
      <c r="L125" s="85"/>
    </row>
    <row r="126" spans="1:12" x14ac:dyDescent="0.35">
      <c r="A126" s="82" t="str">
        <f t="shared" si="3"/>
        <v/>
      </c>
      <c r="B126" s="83"/>
      <c r="C126" s="84"/>
      <c r="D126" s="78"/>
      <c r="E126" s="78"/>
      <c r="F126" s="78"/>
      <c r="G126" s="80"/>
      <c r="H126" s="106" t="str">
        <f t="shared" si="4"/>
        <v/>
      </c>
      <c r="I126" s="107" t="str">
        <f t="shared" si="5"/>
        <v/>
      </c>
      <c r="J126" s="117"/>
      <c r="K126" s="85"/>
      <c r="L126" s="85"/>
    </row>
    <row r="127" spans="1:12" x14ac:dyDescent="0.35">
      <c r="A127" s="82" t="str">
        <f t="shared" si="3"/>
        <v/>
      </c>
      <c r="B127" s="83"/>
      <c r="C127" s="84"/>
      <c r="D127" s="78"/>
      <c r="E127" s="78"/>
      <c r="F127" s="78"/>
      <c r="G127" s="80"/>
      <c r="H127" s="106" t="str">
        <f t="shared" si="4"/>
        <v/>
      </c>
      <c r="I127" s="107" t="str">
        <f t="shared" si="5"/>
        <v/>
      </c>
      <c r="J127" s="117"/>
      <c r="K127" s="85"/>
      <c r="L127" s="85"/>
    </row>
    <row r="128" spans="1:12" x14ac:dyDescent="0.35">
      <c r="A128" s="82" t="str">
        <f t="shared" si="3"/>
        <v/>
      </c>
      <c r="B128" s="83"/>
      <c r="C128" s="84"/>
      <c r="D128" s="78"/>
      <c r="E128" s="78"/>
      <c r="F128" s="78"/>
      <c r="G128" s="80"/>
      <c r="H128" s="106" t="str">
        <f t="shared" si="4"/>
        <v/>
      </c>
      <c r="I128" s="107" t="str">
        <f t="shared" si="5"/>
        <v/>
      </c>
      <c r="J128" s="117"/>
      <c r="K128" s="85"/>
      <c r="L128" s="85"/>
    </row>
    <row r="129" spans="1:12" x14ac:dyDescent="0.35">
      <c r="A129" s="82" t="str">
        <f t="shared" si="3"/>
        <v/>
      </c>
      <c r="B129" s="83"/>
      <c r="C129" s="84"/>
      <c r="D129" s="78"/>
      <c r="E129" s="78"/>
      <c r="F129" s="78"/>
      <c r="G129" s="80"/>
      <c r="H129" s="106" t="str">
        <f t="shared" si="4"/>
        <v/>
      </c>
      <c r="I129" s="107" t="str">
        <f t="shared" si="5"/>
        <v/>
      </c>
      <c r="J129" s="117"/>
      <c r="K129" s="85"/>
      <c r="L129" s="85"/>
    </row>
    <row r="130" spans="1:12" x14ac:dyDescent="0.35">
      <c r="A130" s="82" t="str">
        <f t="shared" si="3"/>
        <v/>
      </c>
      <c r="B130" s="83"/>
      <c r="C130" s="84"/>
      <c r="D130" s="78"/>
      <c r="E130" s="78"/>
      <c r="F130" s="78"/>
      <c r="G130" s="80"/>
      <c r="H130" s="106" t="str">
        <f t="shared" si="4"/>
        <v/>
      </c>
      <c r="I130" s="107" t="str">
        <f t="shared" si="5"/>
        <v/>
      </c>
      <c r="J130" s="117"/>
      <c r="K130" s="85"/>
      <c r="L130" s="85"/>
    </row>
    <row r="131" spans="1:12" x14ac:dyDescent="0.35">
      <c r="A131" s="82" t="str">
        <f t="shared" si="3"/>
        <v/>
      </c>
      <c r="B131" s="83"/>
      <c r="C131" s="84"/>
      <c r="D131" s="78"/>
      <c r="E131" s="78"/>
      <c r="F131" s="78"/>
      <c r="G131" s="80"/>
      <c r="H131" s="106" t="str">
        <f t="shared" si="4"/>
        <v/>
      </c>
      <c r="I131" s="107" t="str">
        <f t="shared" si="5"/>
        <v/>
      </c>
      <c r="J131" s="117"/>
      <c r="K131" s="85"/>
      <c r="L131" s="85"/>
    </row>
    <row r="132" spans="1:12" x14ac:dyDescent="0.35">
      <c r="A132" s="82" t="str">
        <f t="shared" si="3"/>
        <v/>
      </c>
      <c r="B132" s="83"/>
      <c r="C132" s="84"/>
      <c r="D132" s="78"/>
      <c r="E132" s="78"/>
      <c r="F132" s="78"/>
      <c r="G132" s="80"/>
      <c r="H132" s="106" t="str">
        <f t="shared" si="4"/>
        <v/>
      </c>
      <c r="I132" s="107" t="str">
        <f t="shared" si="5"/>
        <v/>
      </c>
      <c r="J132" s="117"/>
      <c r="K132" s="85"/>
      <c r="L132" s="85"/>
    </row>
    <row r="133" spans="1:12" x14ac:dyDescent="0.35">
      <c r="A133" s="82" t="str">
        <f t="shared" si="3"/>
        <v/>
      </c>
      <c r="B133" s="83"/>
      <c r="C133" s="84"/>
      <c r="D133" s="78"/>
      <c r="E133" s="78"/>
      <c r="F133" s="78"/>
      <c r="G133" s="80"/>
      <c r="H133" s="106" t="str">
        <f t="shared" si="4"/>
        <v/>
      </c>
      <c r="I133" s="107" t="str">
        <f t="shared" si="5"/>
        <v/>
      </c>
      <c r="J133" s="117"/>
      <c r="K133" s="85"/>
      <c r="L133" s="85"/>
    </row>
    <row r="134" spans="1:12" x14ac:dyDescent="0.35">
      <c r="A134" s="82" t="str">
        <f t="shared" si="3"/>
        <v/>
      </c>
      <c r="B134" s="83"/>
      <c r="C134" s="84"/>
      <c r="D134" s="78"/>
      <c r="E134" s="78"/>
      <c r="F134" s="78"/>
      <c r="G134" s="80"/>
      <c r="H134" s="106" t="str">
        <f t="shared" si="4"/>
        <v/>
      </c>
      <c r="I134" s="107" t="str">
        <f t="shared" si="5"/>
        <v/>
      </c>
      <c r="J134" s="117"/>
      <c r="K134" s="85"/>
      <c r="L134" s="85"/>
    </row>
    <row r="135" spans="1:12" x14ac:dyDescent="0.35">
      <c r="A135" s="82" t="str">
        <f t="shared" si="3"/>
        <v/>
      </c>
      <c r="B135" s="83"/>
      <c r="C135" s="84"/>
      <c r="D135" s="78"/>
      <c r="E135" s="78"/>
      <c r="F135" s="78"/>
      <c r="G135" s="80"/>
      <c r="H135" s="106" t="str">
        <f t="shared" si="4"/>
        <v/>
      </c>
      <c r="I135" s="107" t="str">
        <f t="shared" si="5"/>
        <v/>
      </c>
      <c r="J135" s="117"/>
      <c r="K135" s="85"/>
      <c r="L135" s="85"/>
    </row>
    <row r="136" spans="1:12" x14ac:dyDescent="0.35">
      <c r="A136" s="82" t="str">
        <f t="shared" si="3"/>
        <v/>
      </c>
      <c r="B136" s="83"/>
      <c r="C136" s="84"/>
      <c r="D136" s="78"/>
      <c r="E136" s="78"/>
      <c r="F136" s="78"/>
      <c r="G136" s="80"/>
      <c r="H136" s="106" t="str">
        <f t="shared" si="4"/>
        <v/>
      </c>
      <c r="I136" s="107" t="str">
        <f t="shared" si="5"/>
        <v/>
      </c>
      <c r="J136" s="117"/>
      <c r="K136" s="85"/>
      <c r="L136" s="85"/>
    </row>
    <row r="137" spans="1:12" x14ac:dyDescent="0.35">
      <c r="A137" s="82" t="str">
        <f t="shared" si="3"/>
        <v/>
      </c>
      <c r="B137" s="83"/>
      <c r="C137" s="84"/>
      <c r="D137" s="78"/>
      <c r="E137" s="78"/>
      <c r="F137" s="78"/>
      <c r="G137" s="80"/>
      <c r="H137" s="106" t="str">
        <f t="shared" si="4"/>
        <v/>
      </c>
      <c r="I137" s="107" t="str">
        <f t="shared" si="5"/>
        <v/>
      </c>
      <c r="J137" s="117"/>
      <c r="K137" s="85"/>
      <c r="L137" s="85"/>
    </row>
    <row r="138" spans="1:12" x14ac:dyDescent="0.35">
      <c r="A138" s="82" t="str">
        <f t="shared" ref="A138:A200" si="6">UPPER(C138)</f>
        <v/>
      </c>
      <c r="B138" s="83"/>
      <c r="C138" s="84"/>
      <c r="D138" s="78"/>
      <c r="E138" s="78"/>
      <c r="F138" s="78"/>
      <c r="G138" s="80"/>
      <c r="H138" s="106" t="str">
        <f t="shared" ref="H138:H200" si="7">IF(D138&gt;0,INT(DAYS360(D138,"31/10/2024")/360),"")</f>
        <v/>
      </c>
      <c r="I138" s="107" t="str">
        <f t="shared" ref="I138:I200" si="8">IF(D138&gt;0,INT((DAYS360(D138,"31/10/2024")/360-H138)*10),"")</f>
        <v/>
      </c>
      <c r="J138" s="117"/>
      <c r="K138" s="85"/>
      <c r="L138" s="85"/>
    </row>
    <row r="139" spans="1:12" x14ac:dyDescent="0.35">
      <c r="A139" s="82" t="str">
        <f t="shared" si="6"/>
        <v/>
      </c>
      <c r="B139" s="83"/>
      <c r="C139" s="84"/>
      <c r="D139" s="78"/>
      <c r="E139" s="78"/>
      <c r="F139" s="78"/>
      <c r="G139" s="80"/>
      <c r="H139" s="106" t="str">
        <f t="shared" si="7"/>
        <v/>
      </c>
      <c r="I139" s="107" t="str">
        <f t="shared" si="8"/>
        <v/>
      </c>
      <c r="J139" s="117"/>
      <c r="K139" s="85"/>
      <c r="L139" s="85"/>
    </row>
    <row r="140" spans="1:12" x14ac:dyDescent="0.35">
      <c r="A140" s="82" t="str">
        <f t="shared" si="6"/>
        <v/>
      </c>
      <c r="B140" s="83"/>
      <c r="C140" s="84"/>
      <c r="D140" s="78"/>
      <c r="E140" s="78"/>
      <c r="F140" s="78"/>
      <c r="G140" s="80"/>
      <c r="H140" s="106" t="str">
        <f t="shared" si="7"/>
        <v/>
      </c>
      <c r="I140" s="107" t="str">
        <f t="shared" si="8"/>
        <v/>
      </c>
      <c r="J140" s="117"/>
      <c r="K140" s="85"/>
      <c r="L140" s="85"/>
    </row>
    <row r="141" spans="1:12" x14ac:dyDescent="0.35">
      <c r="A141" s="82" t="str">
        <f t="shared" si="6"/>
        <v/>
      </c>
      <c r="B141" s="83"/>
      <c r="C141" s="84"/>
      <c r="D141" s="78"/>
      <c r="E141" s="78"/>
      <c r="F141" s="78"/>
      <c r="G141" s="80"/>
      <c r="H141" s="106" t="str">
        <f t="shared" si="7"/>
        <v/>
      </c>
      <c r="I141" s="107" t="str">
        <f t="shared" si="8"/>
        <v/>
      </c>
      <c r="J141" s="117"/>
      <c r="K141" s="85"/>
      <c r="L141" s="85"/>
    </row>
    <row r="142" spans="1:12" x14ac:dyDescent="0.35">
      <c r="A142" s="82" t="str">
        <f t="shared" si="6"/>
        <v/>
      </c>
      <c r="B142" s="83"/>
      <c r="C142" s="84"/>
      <c r="D142" s="78"/>
      <c r="E142" s="78"/>
      <c r="F142" s="78"/>
      <c r="G142" s="80"/>
      <c r="H142" s="106" t="str">
        <f t="shared" si="7"/>
        <v/>
      </c>
      <c r="I142" s="107" t="str">
        <f t="shared" si="8"/>
        <v/>
      </c>
      <c r="J142" s="117"/>
      <c r="K142" s="85"/>
      <c r="L142" s="85"/>
    </row>
    <row r="143" spans="1:12" x14ac:dyDescent="0.35">
      <c r="A143" s="82" t="str">
        <f t="shared" si="6"/>
        <v/>
      </c>
      <c r="B143" s="83"/>
      <c r="C143" s="84"/>
      <c r="D143" s="78"/>
      <c r="E143" s="78"/>
      <c r="F143" s="78"/>
      <c r="G143" s="80"/>
      <c r="H143" s="106" t="str">
        <f t="shared" si="7"/>
        <v/>
      </c>
      <c r="I143" s="107" t="str">
        <f t="shared" si="8"/>
        <v/>
      </c>
      <c r="J143" s="117"/>
      <c r="K143" s="85"/>
      <c r="L143" s="85"/>
    </row>
    <row r="144" spans="1:12" x14ac:dyDescent="0.35">
      <c r="A144" s="82" t="str">
        <f t="shared" si="6"/>
        <v/>
      </c>
      <c r="B144" s="83"/>
      <c r="C144" s="84"/>
      <c r="D144" s="78"/>
      <c r="E144" s="78"/>
      <c r="F144" s="78"/>
      <c r="G144" s="80"/>
      <c r="H144" s="106" t="str">
        <f t="shared" si="7"/>
        <v/>
      </c>
      <c r="I144" s="107" t="str">
        <f t="shared" si="8"/>
        <v/>
      </c>
      <c r="J144" s="117"/>
      <c r="K144" s="85"/>
      <c r="L144" s="85"/>
    </row>
    <row r="145" spans="1:12" x14ac:dyDescent="0.35">
      <c r="A145" s="82" t="str">
        <f t="shared" si="6"/>
        <v/>
      </c>
      <c r="B145" s="83"/>
      <c r="C145" s="84"/>
      <c r="D145" s="78"/>
      <c r="E145" s="78"/>
      <c r="F145" s="78"/>
      <c r="G145" s="80"/>
      <c r="H145" s="106" t="str">
        <f t="shared" si="7"/>
        <v/>
      </c>
      <c r="I145" s="107" t="str">
        <f t="shared" si="8"/>
        <v/>
      </c>
      <c r="J145" s="117"/>
      <c r="K145" s="85"/>
      <c r="L145" s="85"/>
    </row>
    <row r="146" spans="1:12" x14ac:dyDescent="0.35">
      <c r="A146" s="82" t="str">
        <f t="shared" si="6"/>
        <v/>
      </c>
      <c r="B146" s="83"/>
      <c r="C146" s="84"/>
      <c r="D146" s="78"/>
      <c r="E146" s="78"/>
      <c r="F146" s="78"/>
      <c r="G146" s="80"/>
      <c r="H146" s="106" t="str">
        <f t="shared" si="7"/>
        <v/>
      </c>
      <c r="I146" s="107" t="str">
        <f t="shared" si="8"/>
        <v/>
      </c>
      <c r="J146" s="117"/>
      <c r="K146" s="85"/>
      <c r="L146" s="85"/>
    </row>
    <row r="147" spans="1:12" x14ac:dyDescent="0.35">
      <c r="A147" s="82" t="str">
        <f t="shared" si="6"/>
        <v/>
      </c>
      <c r="B147" s="83"/>
      <c r="C147" s="84"/>
      <c r="D147" s="78"/>
      <c r="E147" s="78"/>
      <c r="F147" s="78"/>
      <c r="G147" s="80"/>
      <c r="H147" s="106" t="str">
        <f t="shared" si="7"/>
        <v/>
      </c>
      <c r="I147" s="107" t="str">
        <f t="shared" si="8"/>
        <v/>
      </c>
      <c r="J147" s="117"/>
      <c r="K147" s="85"/>
      <c r="L147" s="85"/>
    </row>
    <row r="148" spans="1:12" x14ac:dyDescent="0.35">
      <c r="A148" s="82" t="str">
        <f t="shared" si="6"/>
        <v/>
      </c>
      <c r="B148" s="83"/>
      <c r="C148" s="84"/>
      <c r="D148" s="78"/>
      <c r="E148" s="78"/>
      <c r="F148" s="78"/>
      <c r="G148" s="80"/>
      <c r="H148" s="106" t="str">
        <f t="shared" si="7"/>
        <v/>
      </c>
      <c r="I148" s="107" t="str">
        <f t="shared" si="8"/>
        <v/>
      </c>
      <c r="J148" s="117"/>
      <c r="K148" s="85"/>
      <c r="L148" s="85"/>
    </row>
    <row r="149" spans="1:12" x14ac:dyDescent="0.35">
      <c r="A149" s="82" t="str">
        <f t="shared" si="6"/>
        <v/>
      </c>
      <c r="B149" s="83"/>
      <c r="C149" s="84"/>
      <c r="D149" s="78"/>
      <c r="E149" s="78"/>
      <c r="F149" s="78"/>
      <c r="G149" s="80"/>
      <c r="H149" s="106" t="str">
        <f t="shared" si="7"/>
        <v/>
      </c>
      <c r="I149" s="107" t="str">
        <f t="shared" si="8"/>
        <v/>
      </c>
      <c r="J149" s="117"/>
      <c r="K149" s="85"/>
      <c r="L149" s="85"/>
    </row>
    <row r="150" spans="1:12" x14ac:dyDescent="0.35">
      <c r="A150" s="82" t="str">
        <f t="shared" si="6"/>
        <v/>
      </c>
      <c r="B150" s="83"/>
      <c r="C150" s="84"/>
      <c r="D150" s="78"/>
      <c r="E150" s="78"/>
      <c r="F150" s="78"/>
      <c r="G150" s="80"/>
      <c r="H150" s="106" t="str">
        <f t="shared" si="7"/>
        <v/>
      </c>
      <c r="I150" s="107" t="str">
        <f t="shared" si="8"/>
        <v/>
      </c>
      <c r="J150" s="117"/>
      <c r="K150" s="85"/>
      <c r="L150" s="85"/>
    </row>
    <row r="151" spans="1:12" x14ac:dyDescent="0.35">
      <c r="A151" s="82" t="str">
        <f t="shared" si="6"/>
        <v/>
      </c>
      <c r="B151" s="83"/>
      <c r="C151" s="84"/>
      <c r="D151" s="78"/>
      <c r="E151" s="78"/>
      <c r="F151" s="78"/>
      <c r="G151" s="80"/>
      <c r="H151" s="106" t="str">
        <f t="shared" si="7"/>
        <v/>
      </c>
      <c r="I151" s="107" t="str">
        <f t="shared" si="8"/>
        <v/>
      </c>
      <c r="J151" s="117"/>
      <c r="K151" s="85"/>
      <c r="L151" s="85"/>
    </row>
    <row r="152" spans="1:12" x14ac:dyDescent="0.35">
      <c r="A152" s="82" t="str">
        <f t="shared" si="6"/>
        <v/>
      </c>
      <c r="B152" s="83"/>
      <c r="C152" s="84"/>
      <c r="D152" s="78"/>
      <c r="E152" s="78"/>
      <c r="F152" s="78"/>
      <c r="G152" s="80"/>
      <c r="H152" s="106" t="str">
        <f t="shared" si="7"/>
        <v/>
      </c>
      <c r="I152" s="107" t="str">
        <f t="shared" si="8"/>
        <v/>
      </c>
      <c r="J152" s="117"/>
      <c r="K152" s="85"/>
      <c r="L152" s="85"/>
    </row>
    <row r="153" spans="1:12" x14ac:dyDescent="0.35">
      <c r="A153" s="82" t="str">
        <f t="shared" si="6"/>
        <v/>
      </c>
      <c r="B153" s="83"/>
      <c r="C153" s="84"/>
      <c r="D153" s="78"/>
      <c r="E153" s="78"/>
      <c r="F153" s="78"/>
      <c r="G153" s="80"/>
      <c r="H153" s="106" t="str">
        <f t="shared" si="7"/>
        <v/>
      </c>
      <c r="I153" s="107" t="str">
        <f t="shared" si="8"/>
        <v/>
      </c>
      <c r="J153" s="117"/>
      <c r="K153" s="85"/>
      <c r="L153" s="85"/>
    </row>
    <row r="154" spans="1:12" x14ac:dyDescent="0.35">
      <c r="A154" s="82" t="str">
        <f t="shared" si="6"/>
        <v/>
      </c>
      <c r="B154" s="83"/>
      <c r="C154" s="84"/>
      <c r="D154" s="78"/>
      <c r="E154" s="78"/>
      <c r="F154" s="78"/>
      <c r="G154" s="80"/>
      <c r="H154" s="106" t="str">
        <f t="shared" si="7"/>
        <v/>
      </c>
      <c r="I154" s="107" t="str">
        <f t="shared" si="8"/>
        <v/>
      </c>
      <c r="J154" s="117"/>
      <c r="K154" s="85"/>
      <c r="L154" s="85"/>
    </row>
    <row r="155" spans="1:12" x14ac:dyDescent="0.35">
      <c r="A155" s="82" t="str">
        <f t="shared" si="6"/>
        <v/>
      </c>
      <c r="B155" s="83"/>
      <c r="C155" s="84"/>
      <c r="D155" s="78"/>
      <c r="E155" s="78"/>
      <c r="F155" s="78"/>
      <c r="G155" s="80"/>
      <c r="H155" s="106" t="str">
        <f t="shared" si="7"/>
        <v/>
      </c>
      <c r="I155" s="107" t="str">
        <f t="shared" si="8"/>
        <v/>
      </c>
      <c r="J155" s="117"/>
      <c r="K155" s="85"/>
      <c r="L155" s="85"/>
    </row>
    <row r="156" spans="1:12" x14ac:dyDescent="0.35">
      <c r="A156" s="82" t="str">
        <f t="shared" si="6"/>
        <v/>
      </c>
      <c r="B156" s="83"/>
      <c r="C156" s="84"/>
      <c r="D156" s="78"/>
      <c r="E156" s="78"/>
      <c r="F156" s="78"/>
      <c r="G156" s="80"/>
      <c r="H156" s="106" t="str">
        <f t="shared" si="7"/>
        <v/>
      </c>
      <c r="I156" s="107" t="str">
        <f t="shared" si="8"/>
        <v/>
      </c>
      <c r="J156" s="117"/>
      <c r="K156" s="85"/>
      <c r="L156" s="85"/>
    </row>
    <row r="157" spans="1:12" x14ac:dyDescent="0.35">
      <c r="A157" s="82" t="str">
        <f t="shared" si="6"/>
        <v/>
      </c>
      <c r="B157" s="83"/>
      <c r="C157" s="84"/>
      <c r="D157" s="78"/>
      <c r="E157" s="78"/>
      <c r="F157" s="78"/>
      <c r="G157" s="80"/>
      <c r="H157" s="106" t="str">
        <f t="shared" si="7"/>
        <v/>
      </c>
      <c r="I157" s="107" t="str">
        <f t="shared" si="8"/>
        <v/>
      </c>
      <c r="J157" s="117"/>
      <c r="K157" s="85"/>
      <c r="L157" s="85"/>
    </row>
    <row r="158" spans="1:12" x14ac:dyDescent="0.35">
      <c r="A158" s="82" t="str">
        <f t="shared" si="6"/>
        <v/>
      </c>
      <c r="B158" s="83"/>
      <c r="C158" s="84"/>
      <c r="D158" s="78"/>
      <c r="E158" s="78"/>
      <c r="F158" s="78"/>
      <c r="G158" s="80"/>
      <c r="H158" s="106" t="str">
        <f t="shared" si="7"/>
        <v/>
      </c>
      <c r="I158" s="107" t="str">
        <f t="shared" si="8"/>
        <v/>
      </c>
      <c r="J158" s="117"/>
      <c r="K158" s="85"/>
      <c r="L158" s="85"/>
    </row>
    <row r="159" spans="1:12" x14ac:dyDescent="0.35">
      <c r="A159" s="82" t="str">
        <f t="shared" si="6"/>
        <v/>
      </c>
      <c r="B159" s="83"/>
      <c r="C159" s="84"/>
      <c r="D159" s="78"/>
      <c r="E159" s="78"/>
      <c r="F159" s="78"/>
      <c r="G159" s="80"/>
      <c r="H159" s="106" t="str">
        <f t="shared" si="7"/>
        <v/>
      </c>
      <c r="I159" s="107" t="str">
        <f t="shared" si="8"/>
        <v/>
      </c>
      <c r="J159" s="117"/>
      <c r="K159" s="85"/>
      <c r="L159" s="85"/>
    </row>
    <row r="160" spans="1:12" x14ac:dyDescent="0.35">
      <c r="A160" s="82" t="str">
        <f t="shared" si="6"/>
        <v/>
      </c>
      <c r="B160" s="83"/>
      <c r="C160" s="84"/>
      <c r="D160" s="78"/>
      <c r="E160" s="78"/>
      <c r="F160" s="78"/>
      <c r="G160" s="80"/>
      <c r="H160" s="106" t="str">
        <f t="shared" si="7"/>
        <v/>
      </c>
      <c r="I160" s="107" t="str">
        <f t="shared" si="8"/>
        <v/>
      </c>
      <c r="J160" s="117"/>
      <c r="K160" s="85"/>
      <c r="L160" s="85"/>
    </row>
    <row r="161" spans="1:12" x14ac:dyDescent="0.35">
      <c r="A161" s="82" t="str">
        <f t="shared" si="6"/>
        <v/>
      </c>
      <c r="B161" s="83"/>
      <c r="C161" s="84"/>
      <c r="D161" s="78"/>
      <c r="E161" s="78"/>
      <c r="F161" s="78"/>
      <c r="G161" s="80"/>
      <c r="H161" s="106" t="str">
        <f t="shared" si="7"/>
        <v/>
      </c>
      <c r="I161" s="107" t="str">
        <f t="shared" si="8"/>
        <v/>
      </c>
      <c r="J161" s="117"/>
      <c r="K161" s="85"/>
      <c r="L161" s="85"/>
    </row>
    <row r="162" spans="1:12" x14ac:dyDescent="0.35">
      <c r="A162" s="82" t="str">
        <f t="shared" si="6"/>
        <v/>
      </c>
      <c r="B162" s="83"/>
      <c r="C162" s="84"/>
      <c r="D162" s="78"/>
      <c r="E162" s="78"/>
      <c r="F162" s="78"/>
      <c r="G162" s="80"/>
      <c r="H162" s="106" t="str">
        <f t="shared" si="7"/>
        <v/>
      </c>
      <c r="I162" s="107" t="str">
        <f t="shared" si="8"/>
        <v/>
      </c>
      <c r="J162" s="117"/>
      <c r="K162" s="85"/>
      <c r="L162" s="85"/>
    </row>
    <row r="163" spans="1:12" x14ac:dyDescent="0.35">
      <c r="A163" s="82" t="str">
        <f t="shared" si="6"/>
        <v/>
      </c>
      <c r="B163" s="83"/>
      <c r="C163" s="84"/>
      <c r="D163" s="78"/>
      <c r="E163" s="78"/>
      <c r="F163" s="78"/>
      <c r="G163" s="80"/>
      <c r="H163" s="106" t="str">
        <f t="shared" si="7"/>
        <v/>
      </c>
      <c r="I163" s="107" t="str">
        <f t="shared" si="8"/>
        <v/>
      </c>
      <c r="J163" s="117"/>
      <c r="K163" s="85"/>
      <c r="L163" s="85"/>
    </row>
    <row r="164" spans="1:12" x14ac:dyDescent="0.35">
      <c r="A164" s="82" t="str">
        <f t="shared" si="6"/>
        <v/>
      </c>
      <c r="B164" s="83"/>
      <c r="C164" s="84"/>
      <c r="D164" s="78"/>
      <c r="E164" s="78"/>
      <c r="F164" s="78"/>
      <c r="G164" s="80"/>
      <c r="H164" s="106" t="str">
        <f t="shared" si="7"/>
        <v/>
      </c>
      <c r="I164" s="107" t="str">
        <f t="shared" si="8"/>
        <v/>
      </c>
      <c r="J164" s="117"/>
      <c r="K164" s="85"/>
      <c r="L164" s="85"/>
    </row>
    <row r="165" spans="1:12" x14ac:dyDescent="0.35">
      <c r="A165" s="82" t="str">
        <f t="shared" si="6"/>
        <v/>
      </c>
      <c r="B165" s="83"/>
      <c r="C165" s="84"/>
      <c r="D165" s="78"/>
      <c r="E165" s="78"/>
      <c r="F165" s="78"/>
      <c r="G165" s="80"/>
      <c r="H165" s="106" t="str">
        <f t="shared" si="7"/>
        <v/>
      </c>
      <c r="I165" s="107" t="str">
        <f t="shared" si="8"/>
        <v/>
      </c>
      <c r="J165" s="117"/>
      <c r="K165" s="85"/>
      <c r="L165" s="85"/>
    </row>
    <row r="166" spans="1:12" x14ac:dyDescent="0.35">
      <c r="A166" s="82" t="str">
        <f t="shared" si="6"/>
        <v/>
      </c>
      <c r="B166" s="83"/>
      <c r="C166" s="84"/>
      <c r="D166" s="78"/>
      <c r="E166" s="78"/>
      <c r="F166" s="78"/>
      <c r="G166" s="80"/>
      <c r="H166" s="106" t="str">
        <f t="shared" si="7"/>
        <v/>
      </c>
      <c r="I166" s="107" t="str">
        <f t="shared" si="8"/>
        <v/>
      </c>
      <c r="J166" s="117"/>
      <c r="K166" s="85"/>
      <c r="L166" s="85"/>
    </row>
    <row r="167" spans="1:12" x14ac:dyDescent="0.35">
      <c r="A167" s="82" t="str">
        <f t="shared" si="6"/>
        <v/>
      </c>
      <c r="B167" s="83"/>
      <c r="C167" s="84"/>
      <c r="D167" s="78"/>
      <c r="E167" s="78"/>
      <c r="F167" s="78"/>
      <c r="G167" s="80"/>
      <c r="H167" s="106" t="str">
        <f t="shared" si="7"/>
        <v/>
      </c>
      <c r="I167" s="107" t="str">
        <f t="shared" si="8"/>
        <v/>
      </c>
      <c r="J167" s="117"/>
      <c r="K167" s="85"/>
      <c r="L167" s="85"/>
    </row>
    <row r="168" spans="1:12" x14ac:dyDescent="0.35">
      <c r="A168" s="82" t="str">
        <f t="shared" si="6"/>
        <v/>
      </c>
      <c r="B168" s="83"/>
      <c r="C168" s="84"/>
      <c r="D168" s="78"/>
      <c r="E168" s="78"/>
      <c r="F168" s="78"/>
      <c r="G168" s="80"/>
      <c r="H168" s="106" t="str">
        <f t="shared" si="7"/>
        <v/>
      </c>
      <c r="I168" s="107" t="str">
        <f t="shared" si="8"/>
        <v/>
      </c>
      <c r="J168" s="117"/>
      <c r="K168" s="85"/>
      <c r="L168" s="85"/>
    </row>
    <row r="169" spans="1:12" x14ac:dyDescent="0.35">
      <c r="A169" s="82" t="str">
        <f t="shared" si="6"/>
        <v/>
      </c>
      <c r="B169" s="83"/>
      <c r="C169" s="84"/>
      <c r="D169" s="78"/>
      <c r="E169" s="78"/>
      <c r="F169" s="78"/>
      <c r="G169" s="80"/>
      <c r="H169" s="106" t="str">
        <f t="shared" si="7"/>
        <v/>
      </c>
      <c r="I169" s="107" t="str">
        <f t="shared" si="8"/>
        <v/>
      </c>
      <c r="J169" s="117"/>
      <c r="K169" s="85"/>
      <c r="L169" s="85"/>
    </row>
    <row r="170" spans="1:12" x14ac:dyDescent="0.35">
      <c r="A170" s="82" t="str">
        <f t="shared" si="6"/>
        <v/>
      </c>
      <c r="B170" s="83"/>
      <c r="C170" s="84"/>
      <c r="D170" s="78"/>
      <c r="E170" s="78"/>
      <c r="F170" s="78"/>
      <c r="G170" s="80"/>
      <c r="H170" s="106" t="str">
        <f t="shared" si="7"/>
        <v/>
      </c>
      <c r="I170" s="107" t="str">
        <f t="shared" si="8"/>
        <v/>
      </c>
      <c r="J170" s="117"/>
      <c r="K170" s="85"/>
      <c r="L170" s="85"/>
    </row>
    <row r="171" spans="1:12" x14ac:dyDescent="0.35">
      <c r="A171" s="82" t="str">
        <f t="shared" si="6"/>
        <v/>
      </c>
      <c r="B171" s="83"/>
      <c r="C171" s="84"/>
      <c r="D171" s="78"/>
      <c r="E171" s="78"/>
      <c r="F171" s="78"/>
      <c r="G171" s="80"/>
      <c r="H171" s="106" t="str">
        <f t="shared" si="7"/>
        <v/>
      </c>
      <c r="I171" s="107" t="str">
        <f t="shared" si="8"/>
        <v/>
      </c>
      <c r="J171" s="117"/>
      <c r="K171" s="85"/>
      <c r="L171" s="85"/>
    </row>
    <row r="172" spans="1:12" x14ac:dyDescent="0.35">
      <c r="A172" s="82" t="str">
        <f t="shared" si="6"/>
        <v/>
      </c>
      <c r="B172" s="83"/>
      <c r="C172" s="84"/>
      <c r="D172" s="78"/>
      <c r="E172" s="78"/>
      <c r="F172" s="78"/>
      <c r="G172" s="80"/>
      <c r="H172" s="106" t="str">
        <f t="shared" si="7"/>
        <v/>
      </c>
      <c r="I172" s="107" t="str">
        <f t="shared" si="8"/>
        <v/>
      </c>
      <c r="J172" s="117"/>
      <c r="K172" s="85"/>
      <c r="L172" s="85"/>
    </row>
    <row r="173" spans="1:12" x14ac:dyDescent="0.35">
      <c r="A173" s="82" t="str">
        <f t="shared" si="6"/>
        <v/>
      </c>
      <c r="B173" s="83"/>
      <c r="C173" s="84"/>
      <c r="D173" s="78"/>
      <c r="E173" s="78"/>
      <c r="F173" s="78"/>
      <c r="G173" s="80"/>
      <c r="H173" s="106" t="str">
        <f t="shared" si="7"/>
        <v/>
      </c>
      <c r="I173" s="107" t="str">
        <f t="shared" si="8"/>
        <v/>
      </c>
      <c r="J173" s="117"/>
      <c r="K173" s="85"/>
      <c r="L173" s="85"/>
    </row>
    <row r="174" spans="1:12" x14ac:dyDescent="0.35">
      <c r="A174" s="82" t="str">
        <f t="shared" si="6"/>
        <v/>
      </c>
      <c r="B174" s="83"/>
      <c r="C174" s="84"/>
      <c r="D174" s="78"/>
      <c r="E174" s="78"/>
      <c r="F174" s="78"/>
      <c r="G174" s="80"/>
      <c r="H174" s="106" t="str">
        <f t="shared" si="7"/>
        <v/>
      </c>
      <c r="I174" s="107" t="str">
        <f t="shared" si="8"/>
        <v/>
      </c>
      <c r="J174" s="117"/>
      <c r="K174" s="85"/>
      <c r="L174" s="85"/>
    </row>
    <row r="175" spans="1:12" x14ac:dyDescent="0.35">
      <c r="A175" s="82" t="str">
        <f t="shared" si="6"/>
        <v/>
      </c>
      <c r="B175" s="83"/>
      <c r="C175" s="84"/>
      <c r="D175" s="78"/>
      <c r="E175" s="78"/>
      <c r="F175" s="78"/>
      <c r="G175" s="80"/>
      <c r="H175" s="106" t="str">
        <f t="shared" si="7"/>
        <v/>
      </c>
      <c r="I175" s="107" t="str">
        <f t="shared" si="8"/>
        <v/>
      </c>
      <c r="J175" s="117"/>
      <c r="K175" s="85"/>
      <c r="L175" s="85"/>
    </row>
    <row r="176" spans="1:12" x14ac:dyDescent="0.35">
      <c r="A176" s="82" t="str">
        <f t="shared" si="6"/>
        <v/>
      </c>
      <c r="B176" s="83"/>
      <c r="C176" s="84"/>
      <c r="D176" s="78"/>
      <c r="E176" s="78"/>
      <c r="F176" s="78"/>
      <c r="G176" s="80"/>
      <c r="H176" s="106" t="str">
        <f t="shared" si="7"/>
        <v/>
      </c>
      <c r="I176" s="107" t="str">
        <f t="shared" si="8"/>
        <v/>
      </c>
      <c r="J176" s="117"/>
      <c r="K176" s="85"/>
      <c r="L176" s="85"/>
    </row>
    <row r="177" spans="1:12" x14ac:dyDescent="0.35">
      <c r="A177" s="82" t="str">
        <f t="shared" si="6"/>
        <v/>
      </c>
      <c r="B177" s="83"/>
      <c r="C177" s="84"/>
      <c r="D177" s="78"/>
      <c r="E177" s="78"/>
      <c r="F177" s="78"/>
      <c r="G177" s="80"/>
      <c r="H177" s="106" t="str">
        <f t="shared" si="7"/>
        <v/>
      </c>
      <c r="I177" s="107" t="str">
        <f t="shared" si="8"/>
        <v/>
      </c>
      <c r="J177" s="117"/>
      <c r="K177" s="85"/>
      <c r="L177" s="85"/>
    </row>
    <row r="178" spans="1:12" x14ac:dyDescent="0.35">
      <c r="A178" s="82" t="str">
        <f t="shared" si="6"/>
        <v/>
      </c>
      <c r="B178" s="83"/>
      <c r="C178" s="84"/>
      <c r="D178" s="78"/>
      <c r="E178" s="78"/>
      <c r="F178" s="78"/>
      <c r="G178" s="80"/>
      <c r="H178" s="106" t="str">
        <f t="shared" si="7"/>
        <v/>
      </c>
      <c r="I178" s="107" t="str">
        <f t="shared" si="8"/>
        <v/>
      </c>
      <c r="J178" s="117"/>
      <c r="K178" s="85"/>
      <c r="L178" s="85"/>
    </row>
    <row r="179" spans="1:12" x14ac:dyDescent="0.35">
      <c r="A179" s="82" t="str">
        <f t="shared" si="6"/>
        <v/>
      </c>
      <c r="B179" s="83"/>
      <c r="C179" s="84"/>
      <c r="D179" s="78"/>
      <c r="E179" s="78"/>
      <c r="F179" s="78"/>
      <c r="G179" s="80"/>
      <c r="H179" s="106" t="str">
        <f t="shared" si="7"/>
        <v/>
      </c>
      <c r="I179" s="107" t="str">
        <f t="shared" si="8"/>
        <v/>
      </c>
      <c r="J179" s="117"/>
      <c r="K179" s="85"/>
      <c r="L179" s="85"/>
    </row>
    <row r="180" spans="1:12" x14ac:dyDescent="0.35">
      <c r="A180" s="82" t="str">
        <f t="shared" si="6"/>
        <v/>
      </c>
      <c r="B180" s="83"/>
      <c r="C180" s="84"/>
      <c r="D180" s="78"/>
      <c r="E180" s="78"/>
      <c r="F180" s="78"/>
      <c r="G180" s="80"/>
      <c r="H180" s="106" t="str">
        <f t="shared" si="7"/>
        <v/>
      </c>
      <c r="I180" s="107" t="str">
        <f t="shared" si="8"/>
        <v/>
      </c>
      <c r="J180" s="117"/>
      <c r="K180" s="85"/>
      <c r="L180" s="85"/>
    </row>
    <row r="181" spans="1:12" x14ac:dyDescent="0.35">
      <c r="A181" s="82" t="str">
        <f t="shared" si="6"/>
        <v/>
      </c>
      <c r="B181" s="83"/>
      <c r="C181" s="84"/>
      <c r="D181" s="78"/>
      <c r="E181" s="78"/>
      <c r="F181" s="78"/>
      <c r="G181" s="80"/>
      <c r="H181" s="106" t="str">
        <f t="shared" si="7"/>
        <v/>
      </c>
      <c r="I181" s="107" t="str">
        <f t="shared" si="8"/>
        <v/>
      </c>
      <c r="J181" s="117"/>
      <c r="K181" s="85"/>
      <c r="L181" s="85"/>
    </row>
    <row r="182" spans="1:12" x14ac:dyDescent="0.35">
      <c r="A182" s="82" t="str">
        <f t="shared" si="6"/>
        <v/>
      </c>
      <c r="B182" s="83"/>
      <c r="C182" s="84"/>
      <c r="D182" s="78"/>
      <c r="E182" s="78"/>
      <c r="F182" s="78"/>
      <c r="G182" s="80"/>
      <c r="H182" s="106" t="str">
        <f t="shared" si="7"/>
        <v/>
      </c>
      <c r="I182" s="107" t="str">
        <f t="shared" si="8"/>
        <v/>
      </c>
      <c r="J182" s="117"/>
      <c r="K182" s="85"/>
      <c r="L182" s="85"/>
    </row>
    <row r="183" spans="1:12" x14ac:dyDescent="0.35">
      <c r="A183" s="82" t="str">
        <f t="shared" si="6"/>
        <v/>
      </c>
      <c r="B183" s="83"/>
      <c r="C183" s="84"/>
      <c r="D183" s="78"/>
      <c r="E183" s="78"/>
      <c r="F183" s="78"/>
      <c r="G183" s="80"/>
      <c r="H183" s="106" t="str">
        <f t="shared" si="7"/>
        <v/>
      </c>
      <c r="I183" s="107" t="str">
        <f t="shared" si="8"/>
        <v/>
      </c>
      <c r="J183" s="117"/>
      <c r="K183" s="85"/>
      <c r="L183" s="85"/>
    </row>
    <row r="184" spans="1:12" x14ac:dyDescent="0.35">
      <c r="A184" s="82" t="str">
        <f t="shared" si="6"/>
        <v/>
      </c>
      <c r="B184" s="83"/>
      <c r="C184" s="84"/>
      <c r="D184" s="78"/>
      <c r="E184" s="78"/>
      <c r="F184" s="78"/>
      <c r="G184" s="80"/>
      <c r="H184" s="106" t="str">
        <f t="shared" si="7"/>
        <v/>
      </c>
      <c r="I184" s="107" t="str">
        <f t="shared" si="8"/>
        <v/>
      </c>
      <c r="J184" s="117"/>
      <c r="K184" s="85"/>
      <c r="L184" s="85"/>
    </row>
    <row r="185" spans="1:12" x14ac:dyDescent="0.35">
      <c r="A185" s="82" t="str">
        <f t="shared" si="6"/>
        <v/>
      </c>
      <c r="B185" s="83"/>
      <c r="C185" s="84"/>
      <c r="D185" s="78"/>
      <c r="E185" s="78"/>
      <c r="F185" s="78"/>
      <c r="G185" s="80"/>
      <c r="H185" s="106" t="str">
        <f t="shared" si="7"/>
        <v/>
      </c>
      <c r="I185" s="107" t="str">
        <f t="shared" si="8"/>
        <v/>
      </c>
      <c r="J185" s="117"/>
      <c r="K185" s="85"/>
      <c r="L185" s="85"/>
    </row>
    <row r="186" spans="1:12" x14ac:dyDescent="0.35">
      <c r="A186" s="82" t="str">
        <f t="shared" si="6"/>
        <v/>
      </c>
      <c r="B186" s="83"/>
      <c r="C186" s="84"/>
      <c r="D186" s="78"/>
      <c r="E186" s="78"/>
      <c r="F186" s="78"/>
      <c r="G186" s="80"/>
      <c r="H186" s="106" t="str">
        <f t="shared" si="7"/>
        <v/>
      </c>
      <c r="I186" s="107" t="str">
        <f t="shared" si="8"/>
        <v/>
      </c>
      <c r="J186" s="117"/>
      <c r="K186" s="85"/>
      <c r="L186" s="85"/>
    </row>
    <row r="187" spans="1:12" x14ac:dyDescent="0.35">
      <c r="A187" s="82" t="str">
        <f t="shared" si="6"/>
        <v/>
      </c>
      <c r="B187" s="83"/>
      <c r="C187" s="84"/>
      <c r="D187" s="78"/>
      <c r="E187" s="78"/>
      <c r="F187" s="78"/>
      <c r="G187" s="80"/>
      <c r="H187" s="106" t="str">
        <f t="shared" si="7"/>
        <v/>
      </c>
      <c r="I187" s="107" t="str">
        <f t="shared" si="8"/>
        <v/>
      </c>
      <c r="J187" s="117"/>
      <c r="K187" s="85"/>
      <c r="L187" s="85"/>
    </row>
    <row r="188" spans="1:12" x14ac:dyDescent="0.35">
      <c r="A188" s="82" t="str">
        <f t="shared" si="6"/>
        <v/>
      </c>
      <c r="B188" s="83"/>
      <c r="C188" s="84"/>
      <c r="D188" s="78"/>
      <c r="E188" s="78"/>
      <c r="F188" s="78"/>
      <c r="G188" s="80"/>
      <c r="H188" s="106" t="str">
        <f t="shared" si="7"/>
        <v/>
      </c>
      <c r="I188" s="107" t="str">
        <f t="shared" si="8"/>
        <v/>
      </c>
      <c r="J188" s="117"/>
      <c r="K188" s="85"/>
      <c r="L188" s="85"/>
    </row>
    <row r="189" spans="1:12" x14ac:dyDescent="0.35">
      <c r="A189" s="82" t="str">
        <f t="shared" si="6"/>
        <v/>
      </c>
      <c r="B189" s="83"/>
      <c r="C189" s="84"/>
      <c r="D189" s="78"/>
      <c r="E189" s="78"/>
      <c r="F189" s="78"/>
      <c r="G189" s="80"/>
      <c r="H189" s="106" t="str">
        <f t="shared" si="7"/>
        <v/>
      </c>
      <c r="I189" s="107" t="str">
        <f t="shared" si="8"/>
        <v/>
      </c>
      <c r="J189" s="117"/>
      <c r="K189" s="85"/>
      <c r="L189" s="85"/>
    </row>
    <row r="190" spans="1:12" x14ac:dyDescent="0.35">
      <c r="A190" s="82" t="str">
        <f t="shared" si="6"/>
        <v/>
      </c>
      <c r="B190" s="83"/>
      <c r="C190" s="84"/>
      <c r="D190" s="78"/>
      <c r="E190" s="78"/>
      <c r="F190" s="78"/>
      <c r="G190" s="80"/>
      <c r="H190" s="106" t="str">
        <f t="shared" si="7"/>
        <v/>
      </c>
      <c r="I190" s="107" t="str">
        <f t="shared" si="8"/>
        <v/>
      </c>
      <c r="J190" s="117"/>
      <c r="K190" s="85"/>
      <c r="L190" s="85"/>
    </row>
    <row r="191" spans="1:12" x14ac:dyDescent="0.35">
      <c r="A191" s="82" t="str">
        <f t="shared" si="6"/>
        <v/>
      </c>
      <c r="B191" s="83"/>
      <c r="C191" s="84"/>
      <c r="D191" s="78"/>
      <c r="E191" s="78"/>
      <c r="F191" s="78"/>
      <c r="G191" s="80"/>
      <c r="H191" s="106" t="str">
        <f t="shared" si="7"/>
        <v/>
      </c>
      <c r="I191" s="107" t="str">
        <f t="shared" si="8"/>
        <v/>
      </c>
      <c r="J191" s="117"/>
      <c r="K191" s="85"/>
      <c r="L191" s="85"/>
    </row>
    <row r="192" spans="1:12" x14ac:dyDescent="0.35">
      <c r="A192" s="82" t="str">
        <f t="shared" si="6"/>
        <v/>
      </c>
      <c r="B192" s="83"/>
      <c r="C192" s="84"/>
      <c r="D192" s="78"/>
      <c r="E192" s="78"/>
      <c r="F192" s="78"/>
      <c r="G192" s="80"/>
      <c r="H192" s="106" t="str">
        <f t="shared" si="7"/>
        <v/>
      </c>
      <c r="I192" s="107" t="str">
        <f t="shared" si="8"/>
        <v/>
      </c>
      <c r="J192" s="117"/>
      <c r="K192" s="85"/>
      <c r="L192" s="85"/>
    </row>
    <row r="193" spans="1:12" x14ac:dyDescent="0.35">
      <c r="A193" s="82" t="str">
        <f t="shared" si="6"/>
        <v/>
      </c>
      <c r="B193" s="83"/>
      <c r="C193" s="84"/>
      <c r="D193" s="78"/>
      <c r="E193" s="78"/>
      <c r="F193" s="78"/>
      <c r="G193" s="80"/>
      <c r="H193" s="106" t="str">
        <f t="shared" si="7"/>
        <v/>
      </c>
      <c r="I193" s="107" t="str">
        <f t="shared" si="8"/>
        <v/>
      </c>
      <c r="J193" s="117"/>
      <c r="K193" s="85"/>
      <c r="L193" s="85"/>
    </row>
    <row r="194" spans="1:12" x14ac:dyDescent="0.35">
      <c r="A194" s="82" t="str">
        <f t="shared" si="6"/>
        <v/>
      </c>
      <c r="B194" s="83"/>
      <c r="C194" s="84"/>
      <c r="D194" s="78"/>
      <c r="E194" s="78"/>
      <c r="F194" s="78"/>
      <c r="G194" s="80"/>
      <c r="H194" s="106" t="str">
        <f t="shared" si="7"/>
        <v/>
      </c>
      <c r="I194" s="107" t="str">
        <f t="shared" si="8"/>
        <v/>
      </c>
      <c r="J194" s="117"/>
      <c r="K194" s="85"/>
      <c r="L194" s="85"/>
    </row>
    <row r="195" spans="1:12" x14ac:dyDescent="0.35">
      <c r="A195" s="82" t="str">
        <f t="shared" si="6"/>
        <v/>
      </c>
      <c r="B195" s="83"/>
      <c r="C195" s="84"/>
      <c r="D195" s="78"/>
      <c r="E195" s="78"/>
      <c r="F195" s="78"/>
      <c r="G195" s="80"/>
      <c r="H195" s="106" t="str">
        <f t="shared" si="7"/>
        <v/>
      </c>
      <c r="I195" s="107" t="str">
        <f t="shared" si="8"/>
        <v/>
      </c>
      <c r="J195" s="117"/>
      <c r="K195" s="85"/>
      <c r="L195" s="85"/>
    </row>
    <row r="196" spans="1:12" x14ac:dyDescent="0.35">
      <c r="A196" s="82" t="str">
        <f t="shared" si="6"/>
        <v/>
      </c>
      <c r="B196" s="83"/>
      <c r="C196" s="84"/>
      <c r="D196" s="78"/>
      <c r="E196" s="78"/>
      <c r="F196" s="78"/>
      <c r="G196" s="80"/>
      <c r="H196" s="106" t="str">
        <f t="shared" si="7"/>
        <v/>
      </c>
      <c r="I196" s="107" t="str">
        <f t="shared" si="8"/>
        <v/>
      </c>
      <c r="J196" s="117"/>
      <c r="K196" s="85"/>
      <c r="L196" s="85"/>
    </row>
    <row r="197" spans="1:12" x14ac:dyDescent="0.35">
      <c r="A197" s="82" t="str">
        <f t="shared" si="6"/>
        <v/>
      </c>
      <c r="B197" s="83"/>
      <c r="C197" s="84"/>
      <c r="D197" s="78"/>
      <c r="E197" s="78"/>
      <c r="F197" s="78"/>
      <c r="G197" s="80"/>
      <c r="H197" s="106" t="str">
        <f t="shared" si="7"/>
        <v/>
      </c>
      <c r="I197" s="107" t="str">
        <f t="shared" si="8"/>
        <v/>
      </c>
      <c r="J197" s="117"/>
      <c r="K197" s="85"/>
      <c r="L197" s="85"/>
    </row>
    <row r="198" spans="1:12" x14ac:dyDescent="0.35">
      <c r="A198" s="82" t="str">
        <f t="shared" si="6"/>
        <v/>
      </c>
      <c r="B198" s="83"/>
      <c r="C198" s="84"/>
      <c r="D198" s="78"/>
      <c r="E198" s="78"/>
      <c r="F198" s="78"/>
      <c r="G198" s="80"/>
      <c r="H198" s="106" t="str">
        <f t="shared" si="7"/>
        <v/>
      </c>
      <c r="I198" s="107" t="str">
        <f t="shared" si="8"/>
        <v/>
      </c>
      <c r="J198" s="117"/>
      <c r="K198" s="85"/>
      <c r="L198" s="85"/>
    </row>
    <row r="199" spans="1:12" x14ac:dyDescent="0.35">
      <c r="A199" s="82" t="str">
        <f t="shared" si="6"/>
        <v/>
      </c>
      <c r="B199" s="83"/>
      <c r="C199" s="84"/>
      <c r="D199" s="78"/>
      <c r="E199" s="78"/>
      <c r="F199" s="78"/>
      <c r="G199" s="80"/>
      <c r="H199" s="106" t="str">
        <f t="shared" si="7"/>
        <v/>
      </c>
      <c r="I199" s="107" t="str">
        <f t="shared" si="8"/>
        <v/>
      </c>
      <c r="J199" s="117"/>
      <c r="K199" s="85"/>
      <c r="L199" s="85"/>
    </row>
    <row r="200" spans="1:12" x14ac:dyDescent="0.35">
      <c r="A200" s="82" t="str">
        <f t="shared" si="6"/>
        <v/>
      </c>
      <c r="B200" s="83"/>
      <c r="C200" s="84"/>
      <c r="D200" s="78"/>
      <c r="E200" s="78"/>
      <c r="F200" s="78"/>
      <c r="G200" s="80"/>
      <c r="H200" s="106" t="str">
        <f t="shared" si="7"/>
        <v/>
      </c>
      <c r="I200" s="107" t="str">
        <f t="shared" si="8"/>
        <v/>
      </c>
      <c r="J200" s="117"/>
      <c r="K200" s="85"/>
      <c r="L200" s="85"/>
    </row>
    <row r="201" spans="1:12" ht="72" customHeight="1" thickBot="1" x14ac:dyDescent="0.55000000000000004">
      <c r="A201" s="95"/>
      <c r="B201" s="96" t="s">
        <v>170</v>
      </c>
      <c r="C201" s="97">
        <f>COUNTIF(B9:B200,"&gt;0")</f>
        <v>0</v>
      </c>
      <c r="D201" s="95"/>
      <c r="E201" s="95"/>
      <c r="F201" s="95"/>
      <c r="G201" s="95"/>
      <c r="H201" s="105"/>
      <c r="I201" s="105"/>
      <c r="J201" s="118"/>
      <c r="K201" s="95"/>
      <c r="L201" s="95"/>
    </row>
  </sheetData>
  <autoFilter ref="A7:IA677" xr:uid="{00000000-0009-0000-0000-000005000000}"/>
  <mergeCells count="5">
    <mergeCell ref="A4:I4"/>
    <mergeCell ref="A5:I5"/>
    <mergeCell ref="J5:L5"/>
    <mergeCell ref="H6:I6"/>
    <mergeCell ref="A3:I3"/>
  </mergeCells>
  <dataValidations count="2">
    <dataValidation operator="equal" allowBlank="1" showInputMessage="1" showErrorMessage="1" promptTitle="Fecha Inicio de Contrato" prompt="Registro Indispensable para el cálculo del Bono de Fin de Año del Personal Contratado" sqref="E8:E9" xr:uid="{00000000-0002-0000-0500-000000000000}">
      <formula1>0</formula1>
      <formula2>0</formula2>
    </dataValidation>
    <dataValidation operator="equal" allowBlank="1" showInputMessage="1" showErrorMessage="1" promptTitle="Fecha Inicio de Contrato" prompt="Registro Indispensable para el cálculo del Bono de Fin de Año" sqref="E10:E200" xr:uid="{00000000-0002-0000-0500-000001000000}">
      <formula1>0</formula1>
      <formula2>0</formula2>
    </dataValidation>
  </dataValidations>
  <printOptions horizontalCentered="1" verticalCentered="1"/>
  <pageMargins left="0" right="0" top="0" bottom="0" header="0.51180555555555496" footer="0.51180555555555496"/>
  <pageSetup paperSize="9" firstPageNumber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P174"/>
  <sheetViews>
    <sheetView topLeftCell="A144" zoomScale="96" zoomScaleNormal="96" workbookViewId="0">
      <selection activeCell="C13" sqref="C13"/>
    </sheetView>
  </sheetViews>
  <sheetFormatPr baseColWidth="10" defaultColWidth="9.1796875" defaultRowHeight="14.5" x14ac:dyDescent="0.35"/>
  <cols>
    <col min="1" max="1" width="13.26953125" style="87"/>
    <col min="2" max="2" width="12.26953125" style="87"/>
    <col min="3" max="3" width="36.453125" style="87"/>
    <col min="4" max="5" width="13" style="87"/>
    <col min="6" max="6" width="13.1796875" style="87"/>
    <col min="7" max="7" width="18.7265625" style="87"/>
    <col min="8" max="8" width="14.1796875" style="87" customWidth="1"/>
    <col min="9" max="9" width="15.1796875" style="87" customWidth="1"/>
    <col min="10" max="10" width="20.1796875" style="87"/>
    <col min="11" max="11" width="24.81640625" style="87"/>
    <col min="12" max="12" width="26.26953125" style="87"/>
    <col min="13" max="13" width="15.7265625" style="87"/>
    <col min="14" max="952" width="10.453125" style="87"/>
  </cols>
  <sheetData>
    <row r="1" spans="1:952" ht="32.25" customHeight="1" x14ac:dyDescent="0.45">
      <c r="A1" s="110" t="s">
        <v>179</v>
      </c>
      <c r="B1" s="65"/>
      <c r="C1" s="65"/>
      <c r="D1" s="65"/>
      <c r="E1" s="65"/>
      <c r="F1" s="64"/>
      <c r="G1" s="64"/>
      <c r="H1" s="64"/>
      <c r="I1" s="64"/>
      <c r="J1" s="64"/>
      <c r="K1" s="93"/>
      <c r="L1" s="64"/>
      <c r="M1" s="64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 s="63"/>
      <c r="AJH1"/>
      <c r="AJI1"/>
      <c r="AJJ1"/>
      <c r="AJK1"/>
      <c r="AJL1"/>
      <c r="AJM1"/>
      <c r="AJN1"/>
      <c r="AJO1"/>
      <c r="AJP1"/>
    </row>
    <row r="2" spans="1:952" ht="27.5" thickBot="1" x14ac:dyDescent="0.75">
      <c r="A2" s="110" t="s">
        <v>180</v>
      </c>
      <c r="B2" s="64"/>
      <c r="C2" s="66"/>
      <c r="D2" s="64"/>
      <c r="E2" s="64"/>
      <c r="F2" s="64"/>
      <c r="G2" s="64"/>
      <c r="H2" s="64"/>
      <c r="I2" s="64"/>
      <c r="J2" s="64"/>
      <c r="K2" s="93"/>
      <c r="L2" s="64"/>
      <c r="M2" s="64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 s="63"/>
      <c r="AJH2"/>
      <c r="AJI2"/>
      <c r="AJJ2"/>
      <c r="AJK2"/>
      <c r="AJL2"/>
      <c r="AJM2"/>
      <c r="AJN2"/>
      <c r="AJO2"/>
      <c r="AJP2"/>
    </row>
    <row r="3" spans="1:952" ht="45" customHeight="1" x14ac:dyDescent="0.4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67"/>
      <c r="L3" s="67"/>
      <c r="M3" s="6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</row>
    <row r="4" spans="1:952" s="88" customFormat="1" ht="27" customHeight="1" x14ac:dyDescent="0.35">
      <c r="A4" s="86" t="s">
        <v>171</v>
      </c>
      <c r="G4" s="89"/>
    </row>
    <row r="5" spans="1:952" ht="45" customHeight="1" x14ac:dyDescent="0.35">
      <c r="A5" s="187" t="s">
        <v>153</v>
      </c>
      <c r="B5" s="187"/>
      <c r="C5" s="187"/>
      <c r="D5" s="187"/>
      <c r="E5" s="187"/>
      <c r="F5" s="187"/>
      <c r="G5" s="187"/>
      <c r="H5" s="187"/>
      <c r="I5" s="186" t="s">
        <v>178</v>
      </c>
      <c r="J5" s="186"/>
      <c r="K5" s="186"/>
      <c r="L5" s="186"/>
      <c r="M5" s="186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</row>
    <row r="6" spans="1:952" ht="46" x14ac:dyDescent="0.35">
      <c r="A6" s="128" t="s">
        <v>154</v>
      </c>
      <c r="B6" s="128" t="s">
        <v>155</v>
      </c>
      <c r="C6" s="128" t="s">
        <v>156</v>
      </c>
      <c r="D6" s="128" t="s">
        <v>157</v>
      </c>
      <c r="E6" s="128" t="s">
        <v>159</v>
      </c>
      <c r="F6" s="128" t="s">
        <v>172</v>
      </c>
      <c r="G6" s="128" t="s">
        <v>173</v>
      </c>
      <c r="H6" s="128" t="s">
        <v>160</v>
      </c>
      <c r="I6" s="129" t="s">
        <v>174</v>
      </c>
      <c r="J6" s="129" t="s">
        <v>162</v>
      </c>
      <c r="K6" s="129" t="s">
        <v>163</v>
      </c>
      <c r="L6" s="129" t="s">
        <v>164</v>
      </c>
      <c r="M6" s="129" t="s">
        <v>175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</row>
    <row r="7" spans="1:952" ht="155.25" customHeight="1" x14ac:dyDescent="0.35">
      <c r="A7" s="130" t="s">
        <v>165</v>
      </c>
      <c r="B7" s="130" t="s">
        <v>166</v>
      </c>
      <c r="C7" s="130" t="s">
        <v>167</v>
      </c>
      <c r="D7" s="130" t="s">
        <v>168</v>
      </c>
      <c r="E7" s="130" t="s">
        <v>168</v>
      </c>
      <c r="F7" s="130" t="s">
        <v>168</v>
      </c>
      <c r="G7" s="130" t="s">
        <v>176</v>
      </c>
      <c r="H7" s="132" t="s">
        <v>181</v>
      </c>
      <c r="I7" s="132" t="s">
        <v>195</v>
      </c>
      <c r="J7" s="131" t="s">
        <v>182</v>
      </c>
      <c r="K7" s="131" t="s">
        <v>183</v>
      </c>
      <c r="L7" s="131" t="s">
        <v>196</v>
      </c>
      <c r="M7" s="130" t="s">
        <v>177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</row>
    <row r="8" spans="1:952" s="164" customFormat="1" ht="15.75" customHeight="1" x14ac:dyDescent="0.3">
      <c r="A8" s="155" t="s">
        <v>151</v>
      </c>
      <c r="B8" s="156">
        <v>2222</v>
      </c>
      <c r="C8" s="157" t="s">
        <v>194</v>
      </c>
      <c r="D8" s="158">
        <v>29230</v>
      </c>
      <c r="E8" s="158">
        <v>21916</v>
      </c>
      <c r="F8" s="158">
        <v>38564</v>
      </c>
      <c r="G8" s="159">
        <f>IF(F8&gt;0,INT(YEARFRAC(F8,D8)),0)</f>
        <v>25</v>
      </c>
      <c r="H8" s="160" t="s">
        <v>189</v>
      </c>
      <c r="I8" s="161" t="s">
        <v>192</v>
      </c>
      <c r="J8" s="160" t="s">
        <v>193</v>
      </c>
      <c r="K8" s="160" t="s">
        <v>148</v>
      </c>
      <c r="L8" s="162"/>
      <c r="M8" s="163">
        <v>1</v>
      </c>
    </row>
    <row r="9" spans="1:952" ht="15.5" x14ac:dyDescent="0.35">
      <c r="A9" s="90" t="s">
        <v>151</v>
      </c>
      <c r="B9" s="145">
        <v>6402048</v>
      </c>
      <c r="C9" s="146" t="s">
        <v>318</v>
      </c>
      <c r="D9" s="151">
        <v>36982</v>
      </c>
      <c r="E9" s="151">
        <v>23085</v>
      </c>
      <c r="F9" s="151">
        <v>45269</v>
      </c>
      <c r="G9" s="75">
        <f>IF(F9&gt;0,INT(YEARFRAC(F9,D9)),0)</f>
        <v>22</v>
      </c>
      <c r="H9" s="146" t="s">
        <v>189</v>
      </c>
      <c r="I9" s="166" t="s">
        <v>476</v>
      </c>
      <c r="J9" s="146" t="s">
        <v>313</v>
      </c>
      <c r="K9" s="146" t="s">
        <v>480</v>
      </c>
      <c r="L9" s="92"/>
      <c r="M9" s="146">
        <v>100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</row>
    <row r="10" spans="1:952" ht="15.5" x14ac:dyDescent="0.35">
      <c r="A10" s="90" t="s">
        <v>151</v>
      </c>
      <c r="B10" s="145">
        <v>11941702</v>
      </c>
      <c r="C10" s="146" t="s">
        <v>319</v>
      </c>
      <c r="D10" s="151">
        <v>38621</v>
      </c>
      <c r="E10" s="151">
        <v>27692</v>
      </c>
      <c r="F10" s="151">
        <v>44137</v>
      </c>
      <c r="G10" s="75">
        <f t="shared" ref="G10:G72" si="0">IF(F10&gt;0,INT(YEARFRAC(F10,D10)),0)</f>
        <v>15</v>
      </c>
      <c r="H10" s="146" t="s">
        <v>189</v>
      </c>
      <c r="I10" s="166" t="s">
        <v>476</v>
      </c>
      <c r="J10" s="146" t="s">
        <v>313</v>
      </c>
      <c r="K10" s="146" t="s">
        <v>480</v>
      </c>
      <c r="L10" s="91"/>
      <c r="M10" s="146">
        <v>100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</row>
    <row r="11" spans="1:952" ht="15.5" x14ac:dyDescent="0.35">
      <c r="A11" s="90" t="s">
        <v>151</v>
      </c>
      <c r="B11" s="145">
        <v>3037899</v>
      </c>
      <c r="C11" s="146" t="s">
        <v>320</v>
      </c>
      <c r="D11" s="151">
        <v>27820</v>
      </c>
      <c r="E11" s="151">
        <v>17280</v>
      </c>
      <c r="F11" s="151">
        <v>34881</v>
      </c>
      <c r="G11" s="75">
        <f t="shared" si="0"/>
        <v>19</v>
      </c>
      <c r="H11" s="146" t="s">
        <v>189</v>
      </c>
      <c r="I11" s="166" t="s">
        <v>476</v>
      </c>
      <c r="J11" s="146" t="s">
        <v>150</v>
      </c>
      <c r="K11" s="146" t="s">
        <v>480</v>
      </c>
      <c r="L11" s="91"/>
      <c r="M11" s="146">
        <v>100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</row>
    <row r="12" spans="1:952" ht="15.5" x14ac:dyDescent="0.35">
      <c r="A12" s="90" t="s">
        <v>151</v>
      </c>
      <c r="B12" s="145">
        <v>11689653</v>
      </c>
      <c r="C12" s="146" t="s">
        <v>321</v>
      </c>
      <c r="D12" s="151">
        <v>36814</v>
      </c>
      <c r="E12" s="151">
        <v>26742</v>
      </c>
      <c r="F12" s="151">
        <v>43892</v>
      </c>
      <c r="G12" s="75">
        <f t="shared" si="0"/>
        <v>19</v>
      </c>
      <c r="H12" s="146" t="s">
        <v>189</v>
      </c>
      <c r="I12" s="166" t="s">
        <v>476</v>
      </c>
      <c r="J12" s="146" t="s">
        <v>150</v>
      </c>
      <c r="K12" s="146" t="s">
        <v>480</v>
      </c>
      <c r="L12" s="91"/>
      <c r="M12" s="146">
        <v>100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</row>
    <row r="13" spans="1:952" ht="15.5" x14ac:dyDescent="0.35">
      <c r="A13" s="90" t="s">
        <v>151</v>
      </c>
      <c r="B13" s="145">
        <v>10696504</v>
      </c>
      <c r="C13" s="147" t="s">
        <v>469</v>
      </c>
      <c r="D13" s="151">
        <v>39895</v>
      </c>
      <c r="E13" s="151">
        <v>26129</v>
      </c>
      <c r="F13" s="151">
        <v>44886</v>
      </c>
      <c r="G13" s="75">
        <f t="shared" si="0"/>
        <v>13</v>
      </c>
      <c r="H13" s="146" t="s">
        <v>189</v>
      </c>
      <c r="I13" s="166" t="s">
        <v>476</v>
      </c>
      <c r="J13" s="146" t="s">
        <v>313</v>
      </c>
      <c r="K13" s="146" t="s">
        <v>480</v>
      </c>
      <c r="L13" s="91"/>
      <c r="M13" s="146">
        <v>100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</row>
    <row r="14" spans="1:952" ht="15.5" x14ac:dyDescent="0.35">
      <c r="A14" s="90" t="s">
        <v>151</v>
      </c>
      <c r="B14" s="145">
        <v>6459340</v>
      </c>
      <c r="C14" s="146" t="s">
        <v>322</v>
      </c>
      <c r="D14" s="151">
        <v>38376</v>
      </c>
      <c r="E14" s="151">
        <v>21916</v>
      </c>
      <c r="F14" s="151">
        <v>42471</v>
      </c>
      <c r="G14" s="75">
        <f t="shared" si="0"/>
        <v>11</v>
      </c>
      <c r="H14" s="146" t="s">
        <v>189</v>
      </c>
      <c r="I14" s="166" t="s">
        <v>476</v>
      </c>
      <c r="J14" s="146" t="s">
        <v>313</v>
      </c>
      <c r="K14" s="146" t="s">
        <v>480</v>
      </c>
      <c r="L14" s="91"/>
      <c r="M14" s="146">
        <v>100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</row>
    <row r="15" spans="1:952" ht="15.5" x14ac:dyDescent="0.35">
      <c r="A15" s="90" t="s">
        <v>151</v>
      </c>
      <c r="B15" s="145">
        <v>4578922</v>
      </c>
      <c r="C15" s="146" t="s">
        <v>323</v>
      </c>
      <c r="D15" s="151">
        <v>34732</v>
      </c>
      <c r="E15" s="151">
        <v>19003</v>
      </c>
      <c r="F15" s="151">
        <v>41641</v>
      </c>
      <c r="G15" s="75">
        <f t="shared" si="0"/>
        <v>18</v>
      </c>
      <c r="H15" s="146" t="s">
        <v>189</v>
      </c>
      <c r="I15" s="166" t="s">
        <v>476</v>
      </c>
      <c r="J15" s="146" t="s">
        <v>313</v>
      </c>
      <c r="K15" s="146" t="s">
        <v>480</v>
      </c>
      <c r="L15" s="91"/>
      <c r="M15" s="146">
        <v>100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</row>
    <row r="16" spans="1:952" ht="15.5" x14ac:dyDescent="0.35">
      <c r="A16" s="90" t="s">
        <v>151</v>
      </c>
      <c r="B16" s="145">
        <v>4358873</v>
      </c>
      <c r="C16" s="146" t="s">
        <v>324</v>
      </c>
      <c r="D16" s="151">
        <v>34592</v>
      </c>
      <c r="E16" s="151">
        <v>18264</v>
      </c>
      <c r="F16" s="151">
        <v>39263</v>
      </c>
      <c r="G16" s="75">
        <f t="shared" si="0"/>
        <v>12</v>
      </c>
      <c r="H16" s="146" t="s">
        <v>189</v>
      </c>
      <c r="I16" s="166" t="s">
        <v>476</v>
      </c>
      <c r="J16" s="146" t="s">
        <v>313</v>
      </c>
      <c r="K16" s="146" t="s">
        <v>480</v>
      </c>
      <c r="L16" s="91"/>
      <c r="M16" s="146">
        <v>100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</row>
    <row r="17" spans="1:951" ht="15.5" x14ac:dyDescent="0.35">
      <c r="A17" s="90" t="s">
        <v>151</v>
      </c>
      <c r="B17" s="145">
        <v>4078052</v>
      </c>
      <c r="C17" s="146" t="s">
        <v>325</v>
      </c>
      <c r="D17" s="151">
        <v>34592</v>
      </c>
      <c r="E17" s="151">
        <v>18264</v>
      </c>
      <c r="F17" s="151">
        <v>41898</v>
      </c>
      <c r="G17" s="75">
        <f t="shared" si="0"/>
        <v>20</v>
      </c>
      <c r="H17" s="146" t="s">
        <v>189</v>
      </c>
      <c r="I17" s="166" t="s">
        <v>476</v>
      </c>
      <c r="J17" s="146" t="s">
        <v>313</v>
      </c>
      <c r="K17" s="146" t="s">
        <v>480</v>
      </c>
      <c r="L17" s="91"/>
      <c r="M17" s="146">
        <v>100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</row>
    <row r="18" spans="1:951" ht="15.5" x14ac:dyDescent="0.35">
      <c r="A18" s="90" t="s">
        <v>151</v>
      </c>
      <c r="B18" s="145">
        <v>3967663</v>
      </c>
      <c r="C18" s="146" t="s">
        <v>326</v>
      </c>
      <c r="D18" s="151">
        <v>36815</v>
      </c>
      <c r="E18" s="151">
        <v>20004</v>
      </c>
      <c r="F18" s="151">
        <v>43390</v>
      </c>
      <c r="G18" s="75">
        <f t="shared" si="0"/>
        <v>18</v>
      </c>
      <c r="H18" s="146" t="s">
        <v>189</v>
      </c>
      <c r="I18" s="166" t="s">
        <v>476</v>
      </c>
      <c r="J18" s="146" t="s">
        <v>312</v>
      </c>
      <c r="K18" s="146" t="s">
        <v>480</v>
      </c>
      <c r="L18" s="91"/>
      <c r="M18" s="146">
        <v>100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</row>
    <row r="19" spans="1:951" ht="15.5" x14ac:dyDescent="0.35">
      <c r="A19" s="90" t="s">
        <v>151</v>
      </c>
      <c r="B19" s="145">
        <v>2153827</v>
      </c>
      <c r="C19" s="146" t="s">
        <v>327</v>
      </c>
      <c r="D19" s="151">
        <v>30544</v>
      </c>
      <c r="E19" s="151">
        <v>17424</v>
      </c>
      <c r="F19" s="151">
        <v>34699</v>
      </c>
      <c r="G19" s="75">
        <f t="shared" si="0"/>
        <v>11</v>
      </c>
      <c r="H19" s="146" t="s">
        <v>189</v>
      </c>
      <c r="I19" s="166" t="s">
        <v>476</v>
      </c>
      <c r="J19" s="146" t="s">
        <v>150</v>
      </c>
      <c r="K19" s="146" t="s">
        <v>480</v>
      </c>
      <c r="L19" s="91"/>
      <c r="M19" s="146">
        <v>100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</row>
    <row r="20" spans="1:951" ht="15.5" x14ac:dyDescent="0.35">
      <c r="A20" s="90" t="s">
        <v>151</v>
      </c>
      <c r="B20" s="145">
        <v>3630517</v>
      </c>
      <c r="C20" s="146" t="s">
        <v>328</v>
      </c>
      <c r="D20" s="151">
        <v>32203</v>
      </c>
      <c r="E20" s="151">
        <v>17670</v>
      </c>
      <c r="F20" s="151">
        <v>35034</v>
      </c>
      <c r="G20" s="75">
        <f t="shared" si="0"/>
        <v>7</v>
      </c>
      <c r="H20" s="146" t="s">
        <v>189</v>
      </c>
      <c r="I20" s="166" t="s">
        <v>476</v>
      </c>
      <c r="J20" s="146" t="s">
        <v>312</v>
      </c>
      <c r="K20" s="146" t="s">
        <v>480</v>
      </c>
      <c r="L20" s="91"/>
      <c r="M20" s="146">
        <v>94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</row>
    <row r="21" spans="1:951" ht="15.5" x14ac:dyDescent="0.35">
      <c r="A21" s="90" t="s">
        <v>151</v>
      </c>
      <c r="B21" s="145">
        <v>1975085</v>
      </c>
      <c r="C21" s="146" t="s">
        <v>329</v>
      </c>
      <c r="D21" s="151">
        <v>29630</v>
      </c>
      <c r="E21" s="151">
        <v>31048</v>
      </c>
      <c r="F21" s="151">
        <v>30986</v>
      </c>
      <c r="G21" s="75">
        <f t="shared" si="0"/>
        <v>3</v>
      </c>
      <c r="H21" s="146" t="s">
        <v>189</v>
      </c>
      <c r="I21" s="166" t="s">
        <v>476</v>
      </c>
      <c r="J21" s="146" t="s">
        <v>150</v>
      </c>
      <c r="K21" s="146" t="s">
        <v>480</v>
      </c>
      <c r="L21" s="91"/>
      <c r="M21" s="146">
        <v>97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</row>
    <row r="22" spans="1:951" ht="15.5" x14ac:dyDescent="0.35">
      <c r="A22" s="90" t="s">
        <v>151</v>
      </c>
      <c r="B22" s="145">
        <v>6361383</v>
      </c>
      <c r="C22" s="146" t="s">
        <v>330</v>
      </c>
      <c r="D22" s="151">
        <v>35551</v>
      </c>
      <c r="E22" s="151">
        <v>22431</v>
      </c>
      <c r="F22" s="151">
        <v>42215</v>
      </c>
      <c r="G22" s="75">
        <f t="shared" si="0"/>
        <v>18</v>
      </c>
      <c r="H22" s="146" t="s">
        <v>189</v>
      </c>
      <c r="I22" s="166" t="s">
        <v>476</v>
      </c>
      <c r="J22" s="146" t="s">
        <v>150</v>
      </c>
      <c r="K22" s="146" t="s">
        <v>480</v>
      </c>
      <c r="L22" s="91"/>
      <c r="M22" s="146">
        <v>100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</row>
    <row r="23" spans="1:951" ht="15.5" x14ac:dyDescent="0.35">
      <c r="A23" s="90" t="s">
        <v>151</v>
      </c>
      <c r="B23" s="145">
        <v>3744811</v>
      </c>
      <c r="C23" s="146" t="s">
        <v>331</v>
      </c>
      <c r="D23" s="151">
        <v>31837</v>
      </c>
      <c r="E23" s="151">
        <v>17872</v>
      </c>
      <c r="F23" s="151">
        <v>35765</v>
      </c>
      <c r="G23" s="75">
        <f t="shared" si="0"/>
        <v>10</v>
      </c>
      <c r="H23" s="146" t="s">
        <v>189</v>
      </c>
      <c r="I23" s="166" t="s">
        <v>476</v>
      </c>
      <c r="J23" s="146" t="s">
        <v>312</v>
      </c>
      <c r="K23" s="146" t="s">
        <v>480</v>
      </c>
      <c r="L23" s="91"/>
      <c r="M23" s="146">
        <v>100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</row>
    <row r="24" spans="1:951" ht="15.5" x14ac:dyDescent="0.35">
      <c r="A24" s="90" t="s">
        <v>151</v>
      </c>
      <c r="B24" s="145">
        <v>2994375</v>
      </c>
      <c r="C24" s="146" t="s">
        <v>332</v>
      </c>
      <c r="D24" s="151">
        <v>29129</v>
      </c>
      <c r="E24" s="151">
        <v>20410</v>
      </c>
      <c r="F24" s="151">
        <v>37602</v>
      </c>
      <c r="G24" s="75">
        <f t="shared" si="0"/>
        <v>23</v>
      </c>
      <c r="H24" s="146" t="s">
        <v>189</v>
      </c>
      <c r="I24" s="166" t="s">
        <v>476</v>
      </c>
      <c r="J24" s="146" t="s">
        <v>482</v>
      </c>
      <c r="K24" s="146" t="s">
        <v>317</v>
      </c>
      <c r="L24" s="91" t="s">
        <v>481</v>
      </c>
      <c r="M24" s="146">
        <v>100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</row>
    <row r="25" spans="1:951" ht="15.5" x14ac:dyDescent="0.35">
      <c r="A25" s="90" t="s">
        <v>151</v>
      </c>
      <c r="B25" s="145">
        <v>3975512</v>
      </c>
      <c r="C25" s="146" t="s">
        <v>333</v>
      </c>
      <c r="D25" s="151">
        <v>31321</v>
      </c>
      <c r="E25" s="151">
        <v>19333</v>
      </c>
      <c r="F25" s="151">
        <v>37073</v>
      </c>
      <c r="G25" s="75">
        <f t="shared" si="0"/>
        <v>15</v>
      </c>
      <c r="H25" s="146" t="s">
        <v>189</v>
      </c>
      <c r="I25" s="166" t="s">
        <v>476</v>
      </c>
      <c r="J25" s="146" t="s">
        <v>150</v>
      </c>
      <c r="K25" s="146" t="s">
        <v>480</v>
      </c>
      <c r="L25" s="91"/>
      <c r="M25" s="146">
        <v>100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</row>
    <row r="26" spans="1:951" ht="15.5" x14ac:dyDescent="0.35">
      <c r="A26" s="90" t="s">
        <v>151</v>
      </c>
      <c r="B26" s="145">
        <v>4167926</v>
      </c>
      <c r="C26" s="146" t="s">
        <v>334</v>
      </c>
      <c r="D26" s="151">
        <v>33848</v>
      </c>
      <c r="E26" s="151">
        <v>21186</v>
      </c>
      <c r="F26" s="151">
        <v>37602</v>
      </c>
      <c r="G26" s="75">
        <f t="shared" si="0"/>
        <v>10</v>
      </c>
      <c r="H26" s="146" t="s">
        <v>189</v>
      </c>
      <c r="I26" s="166" t="s">
        <v>476</v>
      </c>
      <c r="J26" s="146" t="s">
        <v>313</v>
      </c>
      <c r="K26" s="146" t="s">
        <v>480</v>
      </c>
      <c r="L26" s="91"/>
      <c r="M26" s="146">
        <v>100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</row>
    <row r="27" spans="1:951" ht="15.5" x14ac:dyDescent="0.35">
      <c r="A27" s="90" t="s">
        <v>151</v>
      </c>
      <c r="B27" s="145">
        <v>2979395</v>
      </c>
      <c r="C27" s="146" t="s">
        <v>335</v>
      </c>
      <c r="D27" s="151">
        <v>28430</v>
      </c>
      <c r="E27" s="151">
        <v>16012</v>
      </c>
      <c r="F27" s="151">
        <v>33270</v>
      </c>
      <c r="G27" s="75">
        <f t="shared" si="0"/>
        <v>13</v>
      </c>
      <c r="H27" s="146" t="s">
        <v>189</v>
      </c>
      <c r="I27" s="166" t="s">
        <v>476</v>
      </c>
      <c r="J27" s="146" t="s">
        <v>150</v>
      </c>
      <c r="K27" s="146" t="s">
        <v>480</v>
      </c>
      <c r="L27" s="91"/>
      <c r="M27" s="146">
        <v>97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</row>
    <row r="28" spans="1:951" ht="15.5" x14ac:dyDescent="0.35">
      <c r="A28" s="90" t="s">
        <v>151</v>
      </c>
      <c r="B28" s="145">
        <v>3530247</v>
      </c>
      <c r="C28" s="146" t="s">
        <v>336</v>
      </c>
      <c r="D28" s="151">
        <v>31321</v>
      </c>
      <c r="E28" s="151">
        <v>19329</v>
      </c>
      <c r="F28" s="151">
        <v>37803</v>
      </c>
      <c r="G28" s="75">
        <f t="shared" si="0"/>
        <v>17</v>
      </c>
      <c r="H28" s="146" t="s">
        <v>189</v>
      </c>
      <c r="I28" s="166" t="s">
        <v>476</v>
      </c>
      <c r="J28" s="146" t="s">
        <v>150</v>
      </c>
      <c r="K28" s="146" t="s">
        <v>480</v>
      </c>
      <c r="L28" s="91"/>
      <c r="M28" s="146">
        <v>100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</row>
    <row r="29" spans="1:951" ht="15.5" x14ac:dyDescent="0.35">
      <c r="A29" s="90" t="s">
        <v>151</v>
      </c>
      <c r="B29" s="145">
        <v>4086116</v>
      </c>
      <c r="C29" s="146" t="s">
        <v>337</v>
      </c>
      <c r="D29" s="151">
        <v>38621</v>
      </c>
      <c r="E29" s="151">
        <v>19055</v>
      </c>
      <c r="F29" s="151">
        <v>42471</v>
      </c>
      <c r="G29" s="75">
        <f t="shared" si="0"/>
        <v>10</v>
      </c>
      <c r="H29" s="146" t="s">
        <v>189</v>
      </c>
      <c r="I29" s="166" t="s">
        <v>476</v>
      </c>
      <c r="J29" s="146" t="s">
        <v>193</v>
      </c>
      <c r="K29" s="146" t="s">
        <v>480</v>
      </c>
      <c r="L29" s="91"/>
      <c r="M29" s="146">
        <v>100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</row>
    <row r="30" spans="1:951" ht="15.5" x14ac:dyDescent="0.35">
      <c r="A30" s="90" t="s">
        <v>151</v>
      </c>
      <c r="B30" s="145">
        <v>9064878</v>
      </c>
      <c r="C30" s="146" t="s">
        <v>338</v>
      </c>
      <c r="D30" s="151">
        <v>36073</v>
      </c>
      <c r="E30" s="151">
        <v>23432</v>
      </c>
      <c r="F30" s="151">
        <v>43892</v>
      </c>
      <c r="G30" s="75">
        <f t="shared" si="0"/>
        <v>21</v>
      </c>
      <c r="H30" s="146" t="s">
        <v>185</v>
      </c>
      <c r="I30" s="166" t="s">
        <v>476</v>
      </c>
      <c r="J30" s="146" t="s">
        <v>313</v>
      </c>
      <c r="K30" s="146" t="s">
        <v>480</v>
      </c>
      <c r="L30" s="91"/>
      <c r="M30" s="146">
        <v>100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</row>
    <row r="31" spans="1:951" ht="15.5" x14ac:dyDescent="0.35">
      <c r="A31" s="90" t="s">
        <v>151</v>
      </c>
      <c r="B31" s="145">
        <v>3820119</v>
      </c>
      <c r="C31" s="146" t="s">
        <v>339</v>
      </c>
      <c r="D31" s="151">
        <v>34592</v>
      </c>
      <c r="E31" s="151">
        <v>18264</v>
      </c>
      <c r="F31" s="151">
        <v>39263</v>
      </c>
      <c r="G31" s="75">
        <f t="shared" si="0"/>
        <v>12</v>
      </c>
      <c r="H31" s="146" t="s">
        <v>189</v>
      </c>
      <c r="I31" s="166" t="s">
        <v>476</v>
      </c>
      <c r="J31" s="146" t="s">
        <v>312</v>
      </c>
      <c r="K31" s="146" t="s">
        <v>480</v>
      </c>
      <c r="L31" s="91"/>
      <c r="M31" s="146">
        <v>100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</row>
    <row r="32" spans="1:951" ht="15.5" x14ac:dyDescent="0.35">
      <c r="A32" s="90" t="s">
        <v>151</v>
      </c>
      <c r="B32" s="145">
        <v>3349928</v>
      </c>
      <c r="C32" s="146" t="s">
        <v>340</v>
      </c>
      <c r="D32" s="151">
        <v>29175</v>
      </c>
      <c r="E32" s="151">
        <v>17899</v>
      </c>
      <c r="F32" s="151">
        <v>35034</v>
      </c>
      <c r="G32" s="75">
        <f t="shared" si="0"/>
        <v>16</v>
      </c>
      <c r="H32" s="146" t="s">
        <v>185</v>
      </c>
      <c r="I32" s="166" t="s">
        <v>476</v>
      </c>
      <c r="J32" s="146" t="s">
        <v>313</v>
      </c>
      <c r="K32" s="146" t="s">
        <v>480</v>
      </c>
      <c r="L32" s="91"/>
      <c r="M32" s="146">
        <v>100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</row>
    <row r="33" spans="1:951" ht="15.5" x14ac:dyDescent="0.35">
      <c r="A33" s="90" t="s">
        <v>151</v>
      </c>
      <c r="B33" s="145">
        <v>2197261</v>
      </c>
      <c r="C33" s="147" t="s">
        <v>470</v>
      </c>
      <c r="D33" s="151">
        <v>31321</v>
      </c>
      <c r="E33" s="151">
        <v>15163</v>
      </c>
      <c r="F33" s="151">
        <v>34182</v>
      </c>
      <c r="G33" s="75">
        <f t="shared" si="0"/>
        <v>7</v>
      </c>
      <c r="H33" s="146" t="s">
        <v>185</v>
      </c>
      <c r="I33" s="166" t="s">
        <v>476</v>
      </c>
      <c r="J33" s="146" t="s">
        <v>313</v>
      </c>
      <c r="K33" s="146" t="s">
        <v>480</v>
      </c>
      <c r="L33" s="91"/>
      <c r="M33" s="146">
        <v>91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</row>
    <row r="34" spans="1:951" ht="15.5" x14ac:dyDescent="0.35">
      <c r="A34" s="90" t="s">
        <v>151</v>
      </c>
      <c r="B34" s="145">
        <v>5136703</v>
      </c>
      <c r="C34" s="146" t="s">
        <v>341</v>
      </c>
      <c r="D34" s="151">
        <v>34731</v>
      </c>
      <c r="E34" s="151">
        <v>21591</v>
      </c>
      <c r="F34" s="151">
        <v>41913</v>
      </c>
      <c r="G34" s="75">
        <f t="shared" si="0"/>
        <v>19</v>
      </c>
      <c r="H34" s="146" t="s">
        <v>189</v>
      </c>
      <c r="I34" s="166" t="s">
        <v>476</v>
      </c>
      <c r="J34" s="146" t="s">
        <v>150</v>
      </c>
      <c r="K34" s="146" t="s">
        <v>480</v>
      </c>
      <c r="L34" s="91"/>
      <c r="M34" s="146">
        <v>100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</row>
    <row r="35" spans="1:951" ht="15.5" x14ac:dyDescent="0.35">
      <c r="A35" s="90" t="s">
        <v>151</v>
      </c>
      <c r="B35" s="145">
        <v>2139919</v>
      </c>
      <c r="C35" s="146" t="s">
        <v>342</v>
      </c>
      <c r="D35" s="151">
        <v>28522</v>
      </c>
      <c r="E35" s="151">
        <v>15290</v>
      </c>
      <c r="F35" s="151">
        <v>33270</v>
      </c>
      <c r="G35" s="75">
        <f t="shared" si="0"/>
        <v>13</v>
      </c>
      <c r="H35" s="146" t="s">
        <v>185</v>
      </c>
      <c r="I35" s="166" t="s">
        <v>476</v>
      </c>
      <c r="J35" s="146" t="s">
        <v>312</v>
      </c>
      <c r="K35" s="146" t="s">
        <v>480</v>
      </c>
      <c r="L35" s="91"/>
      <c r="M35" s="146">
        <v>100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</row>
    <row r="36" spans="1:951" ht="15.5" x14ac:dyDescent="0.35">
      <c r="A36" s="90" t="s">
        <v>151</v>
      </c>
      <c r="B36" s="145">
        <v>3328464</v>
      </c>
      <c r="C36" s="146" t="s">
        <v>343</v>
      </c>
      <c r="D36" s="151">
        <v>31017</v>
      </c>
      <c r="E36" s="151">
        <v>17447</v>
      </c>
      <c r="F36" s="151">
        <v>34182</v>
      </c>
      <c r="G36" s="75">
        <f t="shared" si="0"/>
        <v>8</v>
      </c>
      <c r="H36" s="146" t="s">
        <v>185</v>
      </c>
      <c r="I36" s="166" t="s">
        <v>476</v>
      </c>
      <c r="J36" s="146" t="s">
        <v>313</v>
      </c>
      <c r="K36" s="146" t="s">
        <v>315</v>
      </c>
      <c r="L36" s="91"/>
      <c r="M36" s="146">
        <v>100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</row>
    <row r="37" spans="1:951" ht="15.5" x14ac:dyDescent="0.35">
      <c r="A37" s="90" t="s">
        <v>151</v>
      </c>
      <c r="B37" s="145">
        <v>3212604</v>
      </c>
      <c r="C37" s="146" t="s">
        <v>344</v>
      </c>
      <c r="D37" s="151">
        <v>28976</v>
      </c>
      <c r="E37" s="151">
        <v>17210</v>
      </c>
      <c r="F37" s="151">
        <v>36340</v>
      </c>
      <c r="G37" s="75">
        <f t="shared" si="0"/>
        <v>20</v>
      </c>
      <c r="H37" s="146" t="s">
        <v>189</v>
      </c>
      <c r="I37" s="166" t="s">
        <v>476</v>
      </c>
      <c r="J37" s="146" t="s">
        <v>150</v>
      </c>
      <c r="K37" s="146" t="s">
        <v>480</v>
      </c>
      <c r="L37" s="91"/>
      <c r="M37" s="146">
        <v>100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</row>
    <row r="38" spans="1:951" ht="15.5" x14ac:dyDescent="0.35">
      <c r="A38" s="90" t="s">
        <v>151</v>
      </c>
      <c r="B38" s="145">
        <v>1892146</v>
      </c>
      <c r="C38" s="146" t="s">
        <v>345</v>
      </c>
      <c r="D38" s="151">
        <v>31138</v>
      </c>
      <c r="E38" s="151">
        <v>15323</v>
      </c>
      <c r="F38" s="151">
        <v>34304</v>
      </c>
      <c r="G38" s="75">
        <f t="shared" si="0"/>
        <v>8</v>
      </c>
      <c r="H38" s="146" t="s">
        <v>189</v>
      </c>
      <c r="I38" s="166" t="s">
        <v>476</v>
      </c>
      <c r="J38" s="146" t="s">
        <v>150</v>
      </c>
      <c r="K38" s="146" t="s">
        <v>480</v>
      </c>
      <c r="L38" s="91"/>
      <c r="M38" s="146">
        <v>100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</row>
    <row r="39" spans="1:951" ht="15.5" x14ac:dyDescent="0.35">
      <c r="A39" s="90" t="s">
        <v>151</v>
      </c>
      <c r="B39" s="145">
        <v>4354364</v>
      </c>
      <c r="C39" s="146" t="s">
        <v>346</v>
      </c>
      <c r="D39" s="151">
        <v>35739</v>
      </c>
      <c r="E39" s="151">
        <v>19960</v>
      </c>
      <c r="F39" s="151">
        <v>43892</v>
      </c>
      <c r="G39" s="75">
        <f t="shared" si="0"/>
        <v>22</v>
      </c>
      <c r="H39" s="146" t="s">
        <v>189</v>
      </c>
      <c r="I39" s="166" t="s">
        <v>476</v>
      </c>
      <c r="J39" s="146" t="s">
        <v>313</v>
      </c>
      <c r="K39" s="146" t="s">
        <v>480</v>
      </c>
      <c r="L39" s="91"/>
      <c r="M39" s="146">
        <v>100</v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</row>
    <row r="40" spans="1:951" ht="15.5" x14ac:dyDescent="0.35">
      <c r="A40" s="90" t="s">
        <v>151</v>
      </c>
      <c r="B40" s="145">
        <v>3308563</v>
      </c>
      <c r="C40" s="146" t="s">
        <v>347</v>
      </c>
      <c r="D40" s="151">
        <v>32345</v>
      </c>
      <c r="E40" s="151">
        <v>17858</v>
      </c>
      <c r="F40" s="151">
        <v>38322</v>
      </c>
      <c r="G40" s="75">
        <f t="shared" si="0"/>
        <v>16</v>
      </c>
      <c r="H40" s="146" t="s">
        <v>185</v>
      </c>
      <c r="I40" s="166" t="s">
        <v>476</v>
      </c>
      <c r="J40" s="146" t="s">
        <v>150</v>
      </c>
      <c r="K40" s="146" t="s">
        <v>480</v>
      </c>
      <c r="L40" s="91"/>
      <c r="M40" s="146">
        <v>100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</row>
    <row r="41" spans="1:951" ht="15.5" x14ac:dyDescent="0.35">
      <c r="A41" s="90" t="s">
        <v>151</v>
      </c>
      <c r="B41" s="145">
        <v>2157180</v>
      </c>
      <c r="C41" s="146" t="s">
        <v>348</v>
      </c>
      <c r="D41" s="151">
        <v>32203</v>
      </c>
      <c r="E41" s="151">
        <v>16384</v>
      </c>
      <c r="F41" s="151">
        <v>34669</v>
      </c>
      <c r="G41" s="75">
        <f t="shared" si="0"/>
        <v>6</v>
      </c>
      <c r="H41" s="146" t="s">
        <v>185</v>
      </c>
      <c r="I41" s="166" t="s">
        <v>476</v>
      </c>
      <c r="J41" s="146" t="s">
        <v>312</v>
      </c>
      <c r="K41" s="146" t="s">
        <v>315</v>
      </c>
      <c r="L41" s="91"/>
      <c r="M41" s="146">
        <v>100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</row>
    <row r="42" spans="1:951" ht="15.5" x14ac:dyDescent="0.35">
      <c r="A42" s="90" t="s">
        <v>151</v>
      </c>
      <c r="B42" s="145">
        <v>3750871</v>
      </c>
      <c r="C42" s="146" t="s">
        <v>349</v>
      </c>
      <c r="D42" s="151">
        <v>31321</v>
      </c>
      <c r="E42" s="151">
        <v>19673</v>
      </c>
      <c r="F42" s="151">
        <v>39629</v>
      </c>
      <c r="G42" s="75">
        <f t="shared" si="0"/>
        <v>22</v>
      </c>
      <c r="H42" s="146" t="s">
        <v>189</v>
      </c>
      <c r="I42" s="166" t="s">
        <v>476</v>
      </c>
      <c r="J42" s="146" t="s">
        <v>150</v>
      </c>
      <c r="K42" s="146" t="s">
        <v>480</v>
      </c>
      <c r="L42" s="91"/>
      <c r="M42" s="146">
        <v>100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</row>
    <row r="43" spans="1:951" ht="15.5" x14ac:dyDescent="0.35">
      <c r="A43" s="90" t="s">
        <v>151</v>
      </c>
      <c r="B43" s="145">
        <v>6226488</v>
      </c>
      <c r="C43" s="147" t="s">
        <v>471</v>
      </c>
      <c r="D43" s="151">
        <v>36234</v>
      </c>
      <c r="E43" s="151">
        <v>23881</v>
      </c>
      <c r="F43" s="151">
        <v>45453</v>
      </c>
      <c r="G43" s="75">
        <f t="shared" si="0"/>
        <v>25</v>
      </c>
      <c r="H43" s="146" t="s">
        <v>189</v>
      </c>
      <c r="I43" s="166" t="s">
        <v>476</v>
      </c>
      <c r="J43" s="146" t="s">
        <v>150</v>
      </c>
      <c r="K43" s="146" t="s">
        <v>480</v>
      </c>
      <c r="L43" s="91"/>
      <c r="M43" s="146">
        <v>100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</row>
    <row r="44" spans="1:951" ht="15.5" x14ac:dyDescent="0.35">
      <c r="A44" s="90" t="s">
        <v>151</v>
      </c>
      <c r="B44" s="145">
        <v>8837730</v>
      </c>
      <c r="C44" s="146" t="s">
        <v>350</v>
      </c>
      <c r="D44" s="151">
        <v>39181</v>
      </c>
      <c r="E44" s="151">
        <v>24116</v>
      </c>
      <c r="F44" s="151">
        <v>43210</v>
      </c>
      <c r="G44" s="75">
        <f t="shared" si="0"/>
        <v>11</v>
      </c>
      <c r="H44" s="146" t="s">
        <v>185</v>
      </c>
      <c r="I44" s="166" t="s">
        <v>476</v>
      </c>
      <c r="J44" s="146" t="s">
        <v>193</v>
      </c>
      <c r="K44" s="146" t="s">
        <v>480</v>
      </c>
      <c r="L44" s="91"/>
      <c r="M44" s="146">
        <v>100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</row>
    <row r="45" spans="1:951" ht="15.5" x14ac:dyDescent="0.35">
      <c r="A45" s="90" t="s">
        <v>151</v>
      </c>
      <c r="B45" s="145">
        <v>6303727</v>
      </c>
      <c r="C45" s="146" t="s">
        <v>351</v>
      </c>
      <c r="D45" s="151">
        <v>33740</v>
      </c>
      <c r="E45" s="151">
        <v>25200</v>
      </c>
      <c r="F45" s="151">
        <v>43525</v>
      </c>
      <c r="G45" s="75">
        <f t="shared" si="0"/>
        <v>26</v>
      </c>
      <c r="H45" s="146" t="s">
        <v>185</v>
      </c>
      <c r="I45" s="166" t="s">
        <v>476</v>
      </c>
      <c r="J45" s="146" t="s">
        <v>313</v>
      </c>
      <c r="K45" s="146" t="s">
        <v>480</v>
      </c>
      <c r="L45" s="91"/>
      <c r="M45" s="146">
        <v>100</v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</row>
    <row r="46" spans="1:951" ht="15.5" x14ac:dyDescent="0.35">
      <c r="A46" s="90" t="s">
        <v>151</v>
      </c>
      <c r="B46" s="145">
        <v>4848282</v>
      </c>
      <c r="C46" s="146" t="s">
        <v>352</v>
      </c>
      <c r="D46" s="151">
        <v>38376</v>
      </c>
      <c r="E46" s="151">
        <v>20655</v>
      </c>
      <c r="F46" s="151">
        <v>44540</v>
      </c>
      <c r="G46" s="75">
        <f t="shared" si="0"/>
        <v>16</v>
      </c>
      <c r="H46" s="146" t="s">
        <v>189</v>
      </c>
      <c r="I46" s="166" t="s">
        <v>476</v>
      </c>
      <c r="J46" s="146" t="s">
        <v>193</v>
      </c>
      <c r="K46" s="146" t="s">
        <v>480</v>
      </c>
      <c r="L46" s="91"/>
      <c r="M46" s="146">
        <v>100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</row>
    <row r="47" spans="1:951" ht="15.5" x14ac:dyDescent="0.35">
      <c r="A47" s="90" t="s">
        <v>151</v>
      </c>
      <c r="B47" s="145">
        <v>6506653</v>
      </c>
      <c r="C47" s="146" t="s">
        <v>353</v>
      </c>
      <c r="D47" s="151">
        <v>35737</v>
      </c>
      <c r="E47" s="151">
        <v>24509</v>
      </c>
      <c r="F47" s="151">
        <v>43679</v>
      </c>
      <c r="G47" s="75">
        <f t="shared" si="0"/>
        <v>21</v>
      </c>
      <c r="H47" s="146" t="s">
        <v>185</v>
      </c>
      <c r="I47" s="166" t="s">
        <v>476</v>
      </c>
      <c r="J47" s="146" t="s">
        <v>150</v>
      </c>
      <c r="K47" s="146" t="s">
        <v>480</v>
      </c>
      <c r="L47" s="91"/>
      <c r="M47" s="146">
        <v>100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</row>
    <row r="48" spans="1:951" ht="15.5" x14ac:dyDescent="0.35">
      <c r="A48" s="90" t="s">
        <v>151</v>
      </c>
      <c r="B48" s="145">
        <v>3189939</v>
      </c>
      <c r="C48" s="146" t="s">
        <v>354</v>
      </c>
      <c r="D48" s="151">
        <v>28200</v>
      </c>
      <c r="E48" s="151">
        <v>17485</v>
      </c>
      <c r="F48" s="151">
        <v>35400</v>
      </c>
      <c r="G48" s="75">
        <f t="shared" si="0"/>
        <v>19</v>
      </c>
      <c r="H48" s="146" t="s">
        <v>185</v>
      </c>
      <c r="I48" s="166" t="s">
        <v>476</v>
      </c>
      <c r="J48" s="146" t="s">
        <v>150</v>
      </c>
      <c r="K48" s="146" t="s">
        <v>480</v>
      </c>
      <c r="L48" s="91"/>
      <c r="M48" s="146">
        <v>100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</row>
    <row r="49" spans="1:951" ht="15.5" x14ac:dyDescent="0.35">
      <c r="A49" s="90" t="s">
        <v>151</v>
      </c>
      <c r="B49" s="145">
        <v>2127534</v>
      </c>
      <c r="C49" s="146" t="s">
        <v>355</v>
      </c>
      <c r="D49" s="151">
        <v>32509</v>
      </c>
      <c r="E49" s="151">
        <v>21186</v>
      </c>
      <c r="F49" s="151">
        <v>36340</v>
      </c>
      <c r="G49" s="75">
        <f t="shared" si="0"/>
        <v>10</v>
      </c>
      <c r="H49" s="146" t="s">
        <v>189</v>
      </c>
      <c r="I49" s="166" t="s">
        <v>476</v>
      </c>
      <c r="J49" s="146" t="s">
        <v>312</v>
      </c>
      <c r="K49" s="146" t="s">
        <v>480</v>
      </c>
      <c r="L49" s="91"/>
      <c r="M49" s="146">
        <v>100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</row>
    <row r="50" spans="1:951" ht="15.5" x14ac:dyDescent="0.35">
      <c r="A50" s="90" t="s">
        <v>151</v>
      </c>
      <c r="B50" s="145">
        <v>6858769</v>
      </c>
      <c r="C50" s="146" t="s">
        <v>356</v>
      </c>
      <c r="D50" s="151">
        <v>36234</v>
      </c>
      <c r="E50" s="151">
        <v>24109</v>
      </c>
      <c r="F50" s="151">
        <v>45080</v>
      </c>
      <c r="G50" s="75">
        <f t="shared" si="0"/>
        <v>24</v>
      </c>
      <c r="H50" s="146" t="s">
        <v>189</v>
      </c>
      <c r="I50" s="166" t="s">
        <v>476</v>
      </c>
      <c r="J50" s="146" t="s">
        <v>313</v>
      </c>
      <c r="K50" s="146" t="s">
        <v>480</v>
      </c>
      <c r="L50" s="91"/>
      <c r="M50" s="146">
        <v>100</v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</row>
    <row r="51" spans="1:951" ht="15.5" x14ac:dyDescent="0.35">
      <c r="A51" s="90" t="s">
        <v>151</v>
      </c>
      <c r="B51" s="145">
        <v>1994249</v>
      </c>
      <c r="C51" s="146" t="s">
        <v>357</v>
      </c>
      <c r="D51" s="151">
        <v>28460</v>
      </c>
      <c r="E51" s="151">
        <v>31048</v>
      </c>
      <c r="F51" s="151">
        <v>31260</v>
      </c>
      <c r="G51" s="75">
        <f t="shared" si="0"/>
        <v>7</v>
      </c>
      <c r="H51" s="146" t="s">
        <v>185</v>
      </c>
      <c r="I51" s="166" t="s">
        <v>476</v>
      </c>
      <c r="J51" s="146" t="s">
        <v>150</v>
      </c>
      <c r="K51" s="146" t="s">
        <v>480</v>
      </c>
      <c r="L51" s="91"/>
      <c r="M51" s="146">
        <v>100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</row>
    <row r="52" spans="1:951" ht="15.5" x14ac:dyDescent="0.35">
      <c r="A52" s="90" t="s">
        <v>151</v>
      </c>
      <c r="B52" s="145">
        <v>1722739</v>
      </c>
      <c r="C52" s="146" t="s">
        <v>358</v>
      </c>
      <c r="D52" s="151">
        <v>32041</v>
      </c>
      <c r="E52" s="151">
        <v>14681</v>
      </c>
      <c r="F52" s="151">
        <v>36340</v>
      </c>
      <c r="G52" s="75">
        <f t="shared" si="0"/>
        <v>11</v>
      </c>
      <c r="H52" s="146" t="s">
        <v>185</v>
      </c>
      <c r="I52" s="166" t="s">
        <v>476</v>
      </c>
      <c r="J52" s="146" t="s">
        <v>312</v>
      </c>
      <c r="K52" s="146" t="s">
        <v>480</v>
      </c>
      <c r="L52" s="91"/>
      <c r="M52" s="146">
        <v>100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</row>
    <row r="53" spans="1:951" ht="15.5" x14ac:dyDescent="0.35">
      <c r="A53" s="90" t="s">
        <v>151</v>
      </c>
      <c r="B53" s="145">
        <v>6447838</v>
      </c>
      <c r="C53" s="146" t="s">
        <v>359</v>
      </c>
      <c r="D53" s="151">
        <v>36601</v>
      </c>
      <c r="E53" s="151">
        <v>23176</v>
      </c>
      <c r="F53" s="151">
        <v>42811</v>
      </c>
      <c r="G53" s="75">
        <f t="shared" si="0"/>
        <v>17</v>
      </c>
      <c r="H53" s="146" t="s">
        <v>185</v>
      </c>
      <c r="I53" s="166" t="s">
        <v>476</v>
      </c>
      <c r="J53" s="146" t="s">
        <v>313</v>
      </c>
      <c r="K53" s="146" t="s">
        <v>480</v>
      </c>
      <c r="L53" s="91"/>
      <c r="M53" s="146">
        <v>100</v>
      </c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</row>
    <row r="54" spans="1:951" ht="15.5" x14ac:dyDescent="0.35">
      <c r="A54" s="90" t="s">
        <v>151</v>
      </c>
      <c r="B54" s="145">
        <v>6929171</v>
      </c>
      <c r="C54" s="146" t="s">
        <v>360</v>
      </c>
      <c r="D54" s="151">
        <v>36465</v>
      </c>
      <c r="E54" s="151">
        <v>21916</v>
      </c>
      <c r="F54" s="151">
        <v>43525</v>
      </c>
      <c r="G54" s="75">
        <f t="shared" si="0"/>
        <v>19</v>
      </c>
      <c r="H54" s="146" t="s">
        <v>185</v>
      </c>
      <c r="I54" s="166" t="s">
        <v>476</v>
      </c>
      <c r="J54" s="146" t="s">
        <v>150</v>
      </c>
      <c r="K54" s="146" t="s">
        <v>480</v>
      </c>
      <c r="L54" s="91"/>
      <c r="M54" s="146">
        <v>100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</row>
    <row r="55" spans="1:951" ht="15.5" x14ac:dyDescent="0.35">
      <c r="A55" s="90" t="s">
        <v>151</v>
      </c>
      <c r="B55" s="145">
        <v>3174318</v>
      </c>
      <c r="C55" s="146" t="s">
        <v>361</v>
      </c>
      <c r="D55" s="151">
        <v>30152</v>
      </c>
      <c r="E55" s="151">
        <v>17396</v>
      </c>
      <c r="F55" s="151">
        <v>38169</v>
      </c>
      <c r="G55" s="75">
        <f t="shared" si="0"/>
        <v>21</v>
      </c>
      <c r="H55" s="146" t="s">
        <v>185</v>
      </c>
      <c r="I55" s="166" t="s">
        <v>476</v>
      </c>
      <c r="J55" s="146" t="s">
        <v>313</v>
      </c>
      <c r="K55" s="146" t="s">
        <v>317</v>
      </c>
      <c r="L55" s="91" t="s">
        <v>316</v>
      </c>
      <c r="M55" s="146">
        <v>100</v>
      </c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</row>
    <row r="56" spans="1:951" ht="15.5" x14ac:dyDescent="0.35">
      <c r="A56" s="90" t="s">
        <v>151</v>
      </c>
      <c r="B56" s="145">
        <v>3299985</v>
      </c>
      <c r="C56" s="146" t="s">
        <v>362</v>
      </c>
      <c r="D56" s="151">
        <v>31321</v>
      </c>
      <c r="E56" s="151">
        <v>18920</v>
      </c>
      <c r="F56" s="151">
        <v>43210</v>
      </c>
      <c r="G56" s="75">
        <f t="shared" si="0"/>
        <v>32</v>
      </c>
      <c r="H56" s="146" t="s">
        <v>185</v>
      </c>
      <c r="I56" s="166" t="s">
        <v>476</v>
      </c>
      <c r="J56" s="146" t="s">
        <v>313</v>
      </c>
      <c r="K56" s="146" t="s">
        <v>480</v>
      </c>
      <c r="L56" s="91"/>
      <c r="M56" s="146">
        <v>100</v>
      </c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</row>
    <row r="57" spans="1:951" ht="15.5" x14ac:dyDescent="0.35">
      <c r="A57" s="90" t="s">
        <v>151</v>
      </c>
      <c r="B57" s="145">
        <v>6020620</v>
      </c>
      <c r="C57" s="146" t="s">
        <v>363</v>
      </c>
      <c r="D57" s="151">
        <v>36815</v>
      </c>
      <c r="E57" s="151">
        <v>21677</v>
      </c>
      <c r="F57" s="151">
        <v>44137</v>
      </c>
      <c r="G57" s="75">
        <f t="shared" si="0"/>
        <v>20</v>
      </c>
      <c r="H57" s="146" t="s">
        <v>189</v>
      </c>
      <c r="I57" s="166" t="s">
        <v>476</v>
      </c>
      <c r="J57" s="146" t="s">
        <v>150</v>
      </c>
      <c r="K57" s="146" t="s">
        <v>480</v>
      </c>
      <c r="L57" s="91"/>
      <c r="M57" s="146">
        <v>100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</row>
    <row r="58" spans="1:951" ht="15.5" x14ac:dyDescent="0.35">
      <c r="A58" s="90" t="s">
        <v>151</v>
      </c>
      <c r="B58" s="145">
        <v>6551336</v>
      </c>
      <c r="C58" s="146" t="s">
        <v>364</v>
      </c>
      <c r="D58" s="151">
        <v>36815</v>
      </c>
      <c r="E58" s="151">
        <v>23755</v>
      </c>
      <c r="F58" s="151">
        <v>43308</v>
      </c>
      <c r="G58" s="75">
        <f t="shared" si="0"/>
        <v>17</v>
      </c>
      <c r="H58" s="146" t="s">
        <v>189</v>
      </c>
      <c r="I58" s="166" t="s">
        <v>476</v>
      </c>
      <c r="J58" s="146" t="s">
        <v>312</v>
      </c>
      <c r="K58" s="146" t="s">
        <v>315</v>
      </c>
      <c r="L58" s="91"/>
      <c r="M58" s="146">
        <v>100</v>
      </c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</row>
    <row r="59" spans="1:951" ht="15.5" x14ac:dyDescent="0.35">
      <c r="A59" s="90" t="s">
        <v>151</v>
      </c>
      <c r="B59" s="145">
        <v>1743080</v>
      </c>
      <c r="C59" s="146" t="s">
        <v>365</v>
      </c>
      <c r="D59" s="151">
        <v>29129</v>
      </c>
      <c r="E59" s="151">
        <v>17432</v>
      </c>
      <c r="F59" s="151">
        <v>34304</v>
      </c>
      <c r="G59" s="75">
        <f t="shared" si="0"/>
        <v>14</v>
      </c>
      <c r="H59" s="146" t="s">
        <v>189</v>
      </c>
      <c r="I59" s="166" t="s">
        <v>476</v>
      </c>
      <c r="J59" s="146" t="s">
        <v>150</v>
      </c>
      <c r="K59" s="146" t="s">
        <v>480</v>
      </c>
      <c r="L59" s="91"/>
      <c r="M59" s="146">
        <v>100</v>
      </c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</row>
    <row r="60" spans="1:951" ht="15.5" x14ac:dyDescent="0.35">
      <c r="A60" s="90" t="s">
        <v>151</v>
      </c>
      <c r="B60" s="145">
        <v>2127310</v>
      </c>
      <c r="C60" s="146" t="s">
        <v>366</v>
      </c>
      <c r="D60" s="151">
        <v>31837</v>
      </c>
      <c r="E60" s="151">
        <v>16620</v>
      </c>
      <c r="F60" s="151">
        <v>35765</v>
      </c>
      <c r="G60" s="75">
        <f t="shared" si="0"/>
        <v>10</v>
      </c>
      <c r="H60" s="146" t="s">
        <v>185</v>
      </c>
      <c r="I60" s="166" t="s">
        <v>476</v>
      </c>
      <c r="J60" s="146" t="s">
        <v>312</v>
      </c>
      <c r="K60" s="146" t="s">
        <v>480</v>
      </c>
      <c r="L60" s="91"/>
      <c r="M60" s="146">
        <v>100</v>
      </c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</row>
    <row r="61" spans="1:951" ht="15.5" x14ac:dyDescent="0.35">
      <c r="A61" s="90" t="s">
        <v>151</v>
      </c>
      <c r="B61" s="148">
        <v>11204758</v>
      </c>
      <c r="C61" s="149" t="s">
        <v>367</v>
      </c>
      <c r="D61" s="152">
        <v>36815</v>
      </c>
      <c r="E61" s="152">
        <v>27265</v>
      </c>
      <c r="F61" s="152">
        <v>45705</v>
      </c>
      <c r="G61" s="75">
        <f t="shared" si="0"/>
        <v>24</v>
      </c>
      <c r="H61" s="149" t="s">
        <v>189</v>
      </c>
      <c r="I61" s="166" t="s">
        <v>476</v>
      </c>
      <c r="J61" s="149" t="s">
        <v>313</v>
      </c>
      <c r="K61" s="149" t="s">
        <v>480</v>
      </c>
      <c r="L61" s="91"/>
      <c r="M61" s="149">
        <v>100</v>
      </c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</row>
    <row r="62" spans="1:951" ht="15.5" x14ac:dyDescent="0.35">
      <c r="A62" s="90" t="s">
        <v>151</v>
      </c>
      <c r="B62" s="148">
        <v>12093499</v>
      </c>
      <c r="C62" s="149" t="s">
        <v>368</v>
      </c>
      <c r="D62" s="152">
        <v>39181</v>
      </c>
      <c r="E62" s="152">
        <v>27400</v>
      </c>
      <c r="F62" s="152">
        <v>45705</v>
      </c>
      <c r="G62" s="75">
        <f t="shared" si="0"/>
        <v>17</v>
      </c>
      <c r="H62" s="149" t="s">
        <v>185</v>
      </c>
      <c r="I62" s="166" t="s">
        <v>476</v>
      </c>
      <c r="J62" s="149" t="s">
        <v>150</v>
      </c>
      <c r="K62" s="149" t="s">
        <v>480</v>
      </c>
      <c r="L62" s="91"/>
      <c r="M62" s="149">
        <v>100</v>
      </c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</row>
    <row r="63" spans="1:951" ht="15.5" x14ac:dyDescent="0.35">
      <c r="A63" s="90" t="s">
        <v>151</v>
      </c>
      <c r="B63" s="145">
        <v>3801257</v>
      </c>
      <c r="C63" s="146" t="s">
        <v>369</v>
      </c>
      <c r="D63" s="151">
        <v>28126</v>
      </c>
      <c r="E63" s="151">
        <v>18271</v>
      </c>
      <c r="F63" s="151">
        <v>35034</v>
      </c>
      <c r="G63" s="75">
        <f t="shared" si="0"/>
        <v>18</v>
      </c>
      <c r="H63" s="146" t="s">
        <v>189</v>
      </c>
      <c r="I63" s="166" t="s">
        <v>476</v>
      </c>
      <c r="J63" s="146" t="s">
        <v>312</v>
      </c>
      <c r="K63" s="146" t="s">
        <v>480</v>
      </c>
      <c r="L63" s="91"/>
      <c r="M63" s="146">
        <v>90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</row>
    <row r="64" spans="1:951" ht="15.5" x14ac:dyDescent="0.35">
      <c r="A64" s="90" t="s">
        <v>151</v>
      </c>
      <c r="B64" s="145">
        <v>4358512</v>
      </c>
      <c r="C64" s="146" t="s">
        <v>370</v>
      </c>
      <c r="D64" s="151">
        <v>31321</v>
      </c>
      <c r="E64" s="151">
        <v>20327</v>
      </c>
      <c r="F64" s="151">
        <v>40360</v>
      </c>
      <c r="G64" s="75">
        <f t="shared" si="0"/>
        <v>24</v>
      </c>
      <c r="H64" s="146" t="s">
        <v>189</v>
      </c>
      <c r="I64" s="166" t="s">
        <v>476</v>
      </c>
      <c r="J64" s="146" t="s">
        <v>150</v>
      </c>
      <c r="K64" s="146" t="s">
        <v>315</v>
      </c>
      <c r="L64" s="91"/>
      <c r="M64" s="146">
        <v>100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</row>
    <row r="65" spans="1:951" ht="15.5" x14ac:dyDescent="0.35">
      <c r="A65" s="90" t="s">
        <v>151</v>
      </c>
      <c r="B65" s="145">
        <v>3882849</v>
      </c>
      <c r="C65" s="146" t="s">
        <v>371</v>
      </c>
      <c r="D65" s="151">
        <v>33285</v>
      </c>
      <c r="E65" s="151">
        <v>18264</v>
      </c>
      <c r="F65" s="151">
        <v>38322</v>
      </c>
      <c r="G65" s="75">
        <f t="shared" si="0"/>
        <v>13</v>
      </c>
      <c r="H65" s="146" t="s">
        <v>189</v>
      </c>
      <c r="I65" s="166" t="s">
        <v>476</v>
      </c>
      <c r="J65" s="146" t="s">
        <v>193</v>
      </c>
      <c r="K65" s="146" t="s">
        <v>315</v>
      </c>
      <c r="L65" s="91"/>
      <c r="M65" s="146">
        <v>100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</row>
    <row r="66" spans="1:951" ht="15.5" x14ac:dyDescent="0.35">
      <c r="A66" s="90" t="s">
        <v>151</v>
      </c>
      <c r="B66" s="145">
        <v>9062087</v>
      </c>
      <c r="C66" s="146" t="s">
        <v>372</v>
      </c>
      <c r="D66" s="151">
        <v>33848</v>
      </c>
      <c r="E66" s="151">
        <v>21186</v>
      </c>
      <c r="F66" s="151">
        <v>43308</v>
      </c>
      <c r="G66" s="75">
        <f t="shared" si="0"/>
        <v>25</v>
      </c>
      <c r="H66" s="146" t="s">
        <v>189</v>
      </c>
      <c r="I66" s="166" t="s">
        <v>476</v>
      </c>
      <c r="J66" s="146" t="s">
        <v>150</v>
      </c>
      <c r="K66" s="146" t="s">
        <v>480</v>
      </c>
      <c r="L66" s="91"/>
      <c r="M66" s="146">
        <v>100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</row>
    <row r="67" spans="1:951" ht="15.5" x14ac:dyDescent="0.35">
      <c r="A67" s="90" t="s">
        <v>151</v>
      </c>
      <c r="B67" s="146">
        <v>11308171</v>
      </c>
      <c r="C67" s="146" t="s">
        <v>373</v>
      </c>
      <c r="D67" s="165">
        <v>39181</v>
      </c>
      <c r="E67" s="165">
        <v>26376</v>
      </c>
      <c r="F67" s="151">
        <v>44683</v>
      </c>
      <c r="G67" s="75">
        <f t="shared" si="0"/>
        <v>15</v>
      </c>
      <c r="H67" s="146" t="s">
        <v>189</v>
      </c>
      <c r="I67" s="166" t="s">
        <v>476</v>
      </c>
      <c r="J67" s="146" t="s">
        <v>312</v>
      </c>
      <c r="K67" s="146" t="s">
        <v>480</v>
      </c>
      <c r="L67" s="91"/>
      <c r="M67" s="146">
        <v>100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</row>
    <row r="68" spans="1:951" ht="15.5" x14ac:dyDescent="0.35">
      <c r="A68" s="90" t="s">
        <v>151</v>
      </c>
      <c r="B68" s="145">
        <v>6468011</v>
      </c>
      <c r="C68" s="146" t="s">
        <v>374</v>
      </c>
      <c r="D68" s="151">
        <v>36073</v>
      </c>
      <c r="E68" s="151">
        <v>22522</v>
      </c>
      <c r="F68" s="151">
        <v>42735</v>
      </c>
      <c r="G68" s="75">
        <f t="shared" si="0"/>
        <v>18</v>
      </c>
      <c r="H68" s="146" t="s">
        <v>189</v>
      </c>
      <c r="I68" s="166" t="s">
        <v>476</v>
      </c>
      <c r="J68" s="146" t="s">
        <v>313</v>
      </c>
      <c r="K68" s="146" t="s">
        <v>480</v>
      </c>
      <c r="L68" s="91"/>
      <c r="M68" s="146">
        <v>100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</row>
    <row r="69" spans="1:951" ht="15.5" x14ac:dyDescent="0.35">
      <c r="A69" s="90" t="s">
        <v>151</v>
      </c>
      <c r="B69" s="145">
        <v>2933750</v>
      </c>
      <c r="C69" s="146" t="s">
        <v>375</v>
      </c>
      <c r="D69" s="151">
        <v>32345</v>
      </c>
      <c r="E69" s="151">
        <v>15956</v>
      </c>
      <c r="F69" s="151">
        <v>36251</v>
      </c>
      <c r="G69" s="75">
        <f t="shared" si="0"/>
        <v>10</v>
      </c>
      <c r="H69" s="146" t="s">
        <v>189</v>
      </c>
      <c r="I69" s="166" t="s">
        <v>476</v>
      </c>
      <c r="J69" s="146" t="s">
        <v>312</v>
      </c>
      <c r="K69" s="146" t="s">
        <v>480</v>
      </c>
      <c r="L69" s="91"/>
      <c r="M69" s="146">
        <v>100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</row>
    <row r="70" spans="1:951" ht="15.5" x14ac:dyDescent="0.35">
      <c r="A70" s="90" t="s">
        <v>151</v>
      </c>
      <c r="B70" s="145">
        <v>3984992</v>
      </c>
      <c r="C70" s="146" t="s">
        <v>376</v>
      </c>
      <c r="D70" s="151">
        <v>31321</v>
      </c>
      <c r="E70" s="151">
        <v>29360</v>
      </c>
      <c r="F70" s="151">
        <v>36434</v>
      </c>
      <c r="G70" s="75">
        <f t="shared" si="0"/>
        <v>14</v>
      </c>
      <c r="H70" s="146" t="s">
        <v>185</v>
      </c>
      <c r="I70" s="166" t="s">
        <v>476</v>
      </c>
      <c r="J70" s="146" t="s">
        <v>313</v>
      </c>
      <c r="K70" s="146" t="s">
        <v>480</v>
      </c>
      <c r="L70" s="91"/>
      <c r="M70" s="146">
        <v>100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</row>
    <row r="71" spans="1:951" ht="15.5" x14ac:dyDescent="0.35">
      <c r="A71" s="90" t="s">
        <v>151</v>
      </c>
      <c r="B71" s="145">
        <v>3723775</v>
      </c>
      <c r="C71" s="146" t="s">
        <v>377</v>
      </c>
      <c r="D71" s="151">
        <v>31063</v>
      </c>
      <c r="E71" s="151">
        <v>17620</v>
      </c>
      <c r="F71" s="151">
        <v>36861</v>
      </c>
      <c r="G71" s="75">
        <f t="shared" si="0"/>
        <v>15</v>
      </c>
      <c r="H71" s="146" t="s">
        <v>189</v>
      </c>
      <c r="I71" s="166" t="s">
        <v>476</v>
      </c>
      <c r="J71" s="146" t="s">
        <v>150</v>
      </c>
      <c r="K71" s="146" t="s">
        <v>480</v>
      </c>
      <c r="L71" s="91"/>
      <c r="M71" s="146">
        <v>100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</row>
    <row r="72" spans="1:951" ht="15.5" x14ac:dyDescent="0.35">
      <c r="A72" s="90" t="s">
        <v>151</v>
      </c>
      <c r="B72" s="145">
        <v>6331425</v>
      </c>
      <c r="C72" s="146" t="s">
        <v>378</v>
      </c>
      <c r="D72" s="151">
        <v>38621</v>
      </c>
      <c r="E72" s="151">
        <v>25105</v>
      </c>
      <c r="F72" s="151">
        <v>45453</v>
      </c>
      <c r="G72" s="75">
        <f t="shared" si="0"/>
        <v>18</v>
      </c>
      <c r="H72" s="146" t="s">
        <v>189</v>
      </c>
      <c r="I72" s="166" t="s">
        <v>476</v>
      </c>
      <c r="J72" s="146" t="s">
        <v>313</v>
      </c>
      <c r="K72" s="146" t="s">
        <v>480</v>
      </c>
      <c r="L72" s="91"/>
      <c r="M72" s="146">
        <v>100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</row>
    <row r="73" spans="1:951" ht="15.5" x14ac:dyDescent="0.35">
      <c r="A73" s="90" t="s">
        <v>151</v>
      </c>
      <c r="B73" s="145">
        <v>3666262</v>
      </c>
      <c r="C73" s="146" t="s">
        <v>379</v>
      </c>
      <c r="D73" s="151">
        <v>30348</v>
      </c>
      <c r="E73" s="151">
        <v>18373</v>
      </c>
      <c r="F73" s="151">
        <v>35400</v>
      </c>
      <c r="G73" s="75">
        <f t="shared" ref="G73:G136" si="1">IF(F73&gt;0,INT(YEARFRAC(F73,D73)),0)</f>
        <v>13</v>
      </c>
      <c r="H73" s="146" t="s">
        <v>189</v>
      </c>
      <c r="I73" s="166" t="s">
        <v>476</v>
      </c>
      <c r="J73" s="146" t="s">
        <v>150</v>
      </c>
      <c r="K73" s="146" t="s">
        <v>480</v>
      </c>
      <c r="L73" s="91"/>
      <c r="M73" s="146">
        <v>100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</row>
    <row r="74" spans="1:951" ht="15.5" x14ac:dyDescent="0.35">
      <c r="A74" s="90" t="s">
        <v>151</v>
      </c>
      <c r="B74" s="145">
        <v>1899630</v>
      </c>
      <c r="C74" s="146" t="s">
        <v>380</v>
      </c>
      <c r="D74" s="151">
        <v>30225</v>
      </c>
      <c r="E74" s="151">
        <v>31048</v>
      </c>
      <c r="F74" s="151">
        <v>32234</v>
      </c>
      <c r="G74" s="75">
        <f t="shared" si="1"/>
        <v>5</v>
      </c>
      <c r="H74" s="146" t="s">
        <v>189</v>
      </c>
      <c r="I74" s="166" t="s">
        <v>476</v>
      </c>
      <c r="J74" s="146" t="s">
        <v>313</v>
      </c>
      <c r="K74" s="146" t="s">
        <v>315</v>
      </c>
      <c r="L74" s="91"/>
      <c r="M74" s="146">
        <v>85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</row>
    <row r="75" spans="1:951" ht="15.5" x14ac:dyDescent="0.35">
      <c r="A75" s="90" t="s">
        <v>151</v>
      </c>
      <c r="B75" s="145">
        <v>7992689</v>
      </c>
      <c r="C75" s="146" t="s">
        <v>381</v>
      </c>
      <c r="D75" s="151">
        <v>32622</v>
      </c>
      <c r="E75" s="151">
        <v>24429</v>
      </c>
      <c r="F75" s="151">
        <v>43525</v>
      </c>
      <c r="G75" s="75">
        <f t="shared" si="1"/>
        <v>29</v>
      </c>
      <c r="H75" s="146" t="s">
        <v>185</v>
      </c>
      <c r="I75" s="166" t="s">
        <v>476</v>
      </c>
      <c r="J75" s="146" t="s">
        <v>312</v>
      </c>
      <c r="K75" s="146" t="s">
        <v>480</v>
      </c>
      <c r="L75" s="91"/>
      <c r="M75" s="146">
        <v>100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</row>
    <row r="76" spans="1:951" ht="15.5" x14ac:dyDescent="0.35">
      <c r="A76" s="90" t="s">
        <v>151</v>
      </c>
      <c r="B76" s="145">
        <v>4210581</v>
      </c>
      <c r="C76" s="146" t="s">
        <v>382</v>
      </c>
      <c r="D76" s="151">
        <v>31321</v>
      </c>
      <c r="E76" s="151">
        <v>19596</v>
      </c>
      <c r="F76" s="151">
        <v>40453</v>
      </c>
      <c r="G76" s="75">
        <f t="shared" si="1"/>
        <v>25</v>
      </c>
      <c r="H76" s="146" t="s">
        <v>185</v>
      </c>
      <c r="I76" s="166" t="s">
        <v>476</v>
      </c>
      <c r="J76" s="146" t="s">
        <v>312</v>
      </c>
      <c r="K76" s="146" t="s">
        <v>315</v>
      </c>
      <c r="L76" s="91"/>
      <c r="M76" s="146">
        <v>100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</row>
    <row r="77" spans="1:951" ht="15.5" x14ac:dyDescent="0.35">
      <c r="A77" s="90" t="s">
        <v>151</v>
      </c>
      <c r="B77" s="145">
        <v>4579408</v>
      </c>
      <c r="C77" s="146" t="s">
        <v>383</v>
      </c>
      <c r="D77" s="151">
        <v>32321</v>
      </c>
      <c r="E77" s="151">
        <v>20147</v>
      </c>
      <c r="F77" s="151">
        <v>36251</v>
      </c>
      <c r="G77" s="75">
        <f t="shared" si="1"/>
        <v>10</v>
      </c>
      <c r="H77" s="146" t="s">
        <v>189</v>
      </c>
      <c r="I77" s="166" t="s">
        <v>476</v>
      </c>
      <c r="J77" s="146" t="s">
        <v>312</v>
      </c>
      <c r="K77" s="146" t="s">
        <v>480</v>
      </c>
      <c r="L77" s="91"/>
      <c r="M77" s="146">
        <v>100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</row>
    <row r="78" spans="1:951" ht="15.5" x14ac:dyDescent="0.35">
      <c r="A78" s="90" t="s">
        <v>151</v>
      </c>
      <c r="B78" s="145">
        <v>3946668</v>
      </c>
      <c r="C78" s="146" t="s">
        <v>384</v>
      </c>
      <c r="D78" s="151">
        <v>31837</v>
      </c>
      <c r="E78" s="151">
        <v>18684</v>
      </c>
      <c r="F78" s="151">
        <v>36340</v>
      </c>
      <c r="G78" s="75">
        <f t="shared" si="1"/>
        <v>12</v>
      </c>
      <c r="H78" s="146" t="s">
        <v>189</v>
      </c>
      <c r="I78" s="166" t="s">
        <v>476</v>
      </c>
      <c r="J78" s="146" t="s">
        <v>313</v>
      </c>
      <c r="K78" s="146" t="s">
        <v>480</v>
      </c>
      <c r="L78" s="91"/>
      <c r="M78" s="146">
        <v>100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</row>
    <row r="79" spans="1:951" ht="15.5" x14ac:dyDescent="0.35">
      <c r="A79" s="90" t="s">
        <v>151</v>
      </c>
      <c r="B79" s="145">
        <v>5419482</v>
      </c>
      <c r="C79" s="146" t="s">
        <v>385</v>
      </c>
      <c r="D79" s="151">
        <v>28506</v>
      </c>
      <c r="E79" s="151">
        <v>18242</v>
      </c>
      <c r="F79" s="151">
        <v>36800</v>
      </c>
      <c r="G79" s="75">
        <f t="shared" si="1"/>
        <v>22</v>
      </c>
      <c r="H79" s="146" t="s">
        <v>185</v>
      </c>
      <c r="I79" s="166" t="s">
        <v>476</v>
      </c>
      <c r="J79" s="146" t="s">
        <v>312</v>
      </c>
      <c r="K79" s="146" t="s">
        <v>480</v>
      </c>
      <c r="L79" s="91"/>
      <c r="M79" s="146">
        <v>100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</row>
    <row r="80" spans="1:951" ht="15.5" x14ac:dyDescent="0.35">
      <c r="A80" s="90" t="s">
        <v>151</v>
      </c>
      <c r="B80" s="145">
        <v>3188667</v>
      </c>
      <c r="C80" s="146" t="s">
        <v>386</v>
      </c>
      <c r="D80" s="151">
        <v>28200</v>
      </c>
      <c r="E80" s="151">
        <v>17041</v>
      </c>
      <c r="F80" s="151">
        <v>34304</v>
      </c>
      <c r="G80" s="75">
        <f t="shared" si="1"/>
        <v>16</v>
      </c>
      <c r="H80" s="146" t="s">
        <v>189</v>
      </c>
      <c r="I80" s="166" t="s">
        <v>476</v>
      </c>
      <c r="J80" s="146" t="s">
        <v>150</v>
      </c>
      <c r="K80" s="146" t="s">
        <v>480</v>
      </c>
      <c r="L80" s="91"/>
      <c r="M80" s="146">
        <v>100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</row>
    <row r="81" spans="1:951" ht="15.5" x14ac:dyDescent="0.35">
      <c r="A81" s="90" t="s">
        <v>151</v>
      </c>
      <c r="B81" s="145">
        <v>3628127</v>
      </c>
      <c r="C81" s="146" t="s">
        <v>387</v>
      </c>
      <c r="D81" s="151">
        <v>30956</v>
      </c>
      <c r="E81" s="151">
        <v>18514</v>
      </c>
      <c r="F81" s="151">
        <v>36340</v>
      </c>
      <c r="G81" s="75">
        <f t="shared" si="1"/>
        <v>14</v>
      </c>
      <c r="H81" s="146" t="s">
        <v>189</v>
      </c>
      <c r="I81" s="166" t="s">
        <v>476</v>
      </c>
      <c r="J81" s="146" t="s">
        <v>150</v>
      </c>
      <c r="K81" s="146" t="s">
        <v>480</v>
      </c>
      <c r="L81" s="91"/>
      <c r="M81" s="146">
        <v>100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</row>
    <row r="82" spans="1:951" ht="15.5" x14ac:dyDescent="0.35">
      <c r="A82" s="90" t="s">
        <v>151</v>
      </c>
      <c r="B82" s="145">
        <v>6060209</v>
      </c>
      <c r="C82" s="146" t="s">
        <v>388</v>
      </c>
      <c r="D82" s="151">
        <v>29646</v>
      </c>
      <c r="E82" s="151">
        <v>16978</v>
      </c>
      <c r="F82" s="151">
        <v>36617</v>
      </c>
      <c r="G82" s="75">
        <f t="shared" si="1"/>
        <v>19</v>
      </c>
      <c r="H82" s="146" t="s">
        <v>189</v>
      </c>
      <c r="I82" s="166" t="s">
        <v>476</v>
      </c>
      <c r="J82" s="146" t="s">
        <v>150</v>
      </c>
      <c r="K82" s="146" t="s">
        <v>480</v>
      </c>
      <c r="L82" s="91"/>
      <c r="M82" s="146">
        <v>100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</row>
    <row r="83" spans="1:951" ht="15.5" x14ac:dyDescent="0.35">
      <c r="A83" s="90" t="s">
        <v>151</v>
      </c>
      <c r="B83" s="145">
        <v>3151612</v>
      </c>
      <c r="C83" s="146" t="s">
        <v>389</v>
      </c>
      <c r="D83" s="151">
        <v>28019</v>
      </c>
      <c r="E83" s="151">
        <v>17278</v>
      </c>
      <c r="F83" s="151">
        <v>36861</v>
      </c>
      <c r="G83" s="75">
        <f t="shared" si="1"/>
        <v>24</v>
      </c>
      <c r="H83" s="146" t="s">
        <v>189</v>
      </c>
      <c r="I83" s="166" t="s">
        <v>476</v>
      </c>
      <c r="J83" s="146" t="s">
        <v>150</v>
      </c>
      <c r="K83" s="146" t="s">
        <v>480</v>
      </c>
      <c r="L83" s="91"/>
      <c r="M83" s="146">
        <v>100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</row>
    <row r="84" spans="1:951" ht="15.5" x14ac:dyDescent="0.35">
      <c r="A84" s="90" t="s">
        <v>151</v>
      </c>
      <c r="B84" s="145">
        <v>2946636</v>
      </c>
      <c r="C84" s="146" t="s">
        <v>390</v>
      </c>
      <c r="D84" s="151">
        <v>28522</v>
      </c>
      <c r="E84" s="151">
        <v>15564</v>
      </c>
      <c r="F84" s="151">
        <v>34182</v>
      </c>
      <c r="G84" s="75">
        <f t="shared" si="1"/>
        <v>15</v>
      </c>
      <c r="H84" s="146" t="s">
        <v>185</v>
      </c>
      <c r="I84" s="166" t="s">
        <v>476</v>
      </c>
      <c r="J84" s="146" t="s">
        <v>313</v>
      </c>
      <c r="K84" s="146" t="s">
        <v>480</v>
      </c>
      <c r="L84" s="91"/>
      <c r="M84" s="146">
        <v>100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</row>
    <row r="85" spans="1:951" ht="15.5" x14ac:dyDescent="0.35">
      <c r="A85" s="90" t="s">
        <v>151</v>
      </c>
      <c r="B85" s="145">
        <v>4062155</v>
      </c>
      <c r="C85" s="146" t="s">
        <v>391</v>
      </c>
      <c r="D85" s="151">
        <v>34043</v>
      </c>
      <c r="E85" s="151">
        <v>22067</v>
      </c>
      <c r="F85" s="151">
        <v>37803</v>
      </c>
      <c r="G85" s="75">
        <f t="shared" si="1"/>
        <v>10</v>
      </c>
      <c r="H85" s="146" t="s">
        <v>189</v>
      </c>
      <c r="I85" s="166" t="s">
        <v>476</v>
      </c>
      <c r="J85" s="146" t="s">
        <v>313</v>
      </c>
      <c r="K85" s="146" t="s">
        <v>480</v>
      </c>
      <c r="L85" s="91"/>
      <c r="M85" s="146">
        <v>100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</row>
    <row r="86" spans="1:951" ht="15.5" x14ac:dyDescent="0.35">
      <c r="A86" s="90" t="s">
        <v>151</v>
      </c>
      <c r="B86" s="145">
        <v>2144381</v>
      </c>
      <c r="C86" s="146" t="s">
        <v>392</v>
      </c>
      <c r="D86" s="151">
        <v>29495</v>
      </c>
      <c r="E86" s="151">
        <v>31048</v>
      </c>
      <c r="F86" s="151">
        <v>32097</v>
      </c>
      <c r="G86" s="75">
        <f t="shared" si="1"/>
        <v>7</v>
      </c>
      <c r="H86" s="146" t="s">
        <v>189</v>
      </c>
      <c r="I86" s="166" t="s">
        <v>476</v>
      </c>
      <c r="J86" s="146" t="s">
        <v>313</v>
      </c>
      <c r="K86" s="146" t="s">
        <v>480</v>
      </c>
      <c r="L86" s="91"/>
      <c r="M86" s="146">
        <v>91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</row>
    <row r="87" spans="1:951" ht="15.5" x14ac:dyDescent="0.35">
      <c r="A87" s="90" t="s">
        <v>151</v>
      </c>
      <c r="B87" s="145">
        <v>7321768</v>
      </c>
      <c r="C87" s="146" t="s">
        <v>393</v>
      </c>
      <c r="D87" s="151">
        <v>38607</v>
      </c>
      <c r="E87" s="151">
        <v>21895</v>
      </c>
      <c r="F87" s="151">
        <v>44886</v>
      </c>
      <c r="G87" s="75">
        <f t="shared" si="1"/>
        <v>17</v>
      </c>
      <c r="H87" s="146" t="s">
        <v>185</v>
      </c>
      <c r="I87" s="166" t="s">
        <v>476</v>
      </c>
      <c r="J87" s="146" t="s">
        <v>313</v>
      </c>
      <c r="K87" s="146" t="s">
        <v>480</v>
      </c>
      <c r="L87" s="91"/>
      <c r="M87" s="146">
        <v>100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</row>
    <row r="88" spans="1:951" ht="15.5" x14ac:dyDescent="0.35">
      <c r="A88" s="90" t="s">
        <v>151</v>
      </c>
      <c r="B88" s="145">
        <v>3550862</v>
      </c>
      <c r="C88" s="146" t="s">
        <v>394</v>
      </c>
      <c r="D88" s="151">
        <v>28887</v>
      </c>
      <c r="E88" s="151">
        <v>16931</v>
      </c>
      <c r="F88" s="151">
        <v>34182</v>
      </c>
      <c r="G88" s="75">
        <f t="shared" si="1"/>
        <v>14</v>
      </c>
      <c r="H88" s="146" t="s">
        <v>189</v>
      </c>
      <c r="I88" s="166" t="s">
        <v>476</v>
      </c>
      <c r="J88" s="146" t="s">
        <v>150</v>
      </c>
      <c r="K88" s="146" t="s">
        <v>480</v>
      </c>
      <c r="L88" s="91"/>
      <c r="M88" s="146">
        <v>100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</row>
    <row r="89" spans="1:951" ht="15.5" x14ac:dyDescent="0.35">
      <c r="A89" s="90" t="s">
        <v>151</v>
      </c>
      <c r="B89" s="145">
        <v>6887238</v>
      </c>
      <c r="C89" s="146" t="s">
        <v>395</v>
      </c>
      <c r="D89" s="151">
        <v>36815</v>
      </c>
      <c r="E89" s="151">
        <v>23364</v>
      </c>
      <c r="F89" s="151">
        <v>42933</v>
      </c>
      <c r="G89" s="75">
        <f t="shared" si="1"/>
        <v>16</v>
      </c>
      <c r="H89" s="146" t="s">
        <v>189</v>
      </c>
      <c r="I89" s="166" t="s">
        <v>476</v>
      </c>
      <c r="J89" s="146" t="s">
        <v>312</v>
      </c>
      <c r="K89" s="146" t="s">
        <v>480</v>
      </c>
      <c r="L89" s="91"/>
      <c r="M89" s="146">
        <v>100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</row>
    <row r="90" spans="1:951" s="87" customFormat="1" ht="15.5" x14ac:dyDescent="0.35">
      <c r="A90" s="90" t="s">
        <v>151</v>
      </c>
      <c r="B90" s="145">
        <v>2572528</v>
      </c>
      <c r="C90" s="146" t="s">
        <v>396</v>
      </c>
      <c r="D90" s="151">
        <v>30152</v>
      </c>
      <c r="E90" s="151">
        <v>17489</v>
      </c>
      <c r="F90" s="151">
        <v>34182</v>
      </c>
      <c r="G90" s="75">
        <f t="shared" si="1"/>
        <v>11</v>
      </c>
      <c r="H90" s="146" t="s">
        <v>189</v>
      </c>
      <c r="I90" s="166" t="s">
        <v>476</v>
      </c>
      <c r="J90" s="146" t="s">
        <v>313</v>
      </c>
      <c r="K90" s="146" t="s">
        <v>480</v>
      </c>
      <c r="L90" s="91"/>
      <c r="M90" s="146">
        <v>88</v>
      </c>
    </row>
    <row r="91" spans="1:951" ht="15.5" x14ac:dyDescent="0.35">
      <c r="A91" s="90" t="s">
        <v>151</v>
      </c>
      <c r="B91" s="145">
        <v>3632738</v>
      </c>
      <c r="C91" s="146" t="s">
        <v>397</v>
      </c>
      <c r="D91" s="151">
        <v>35898</v>
      </c>
      <c r="E91" s="151">
        <v>20827</v>
      </c>
      <c r="F91" s="151">
        <v>40908</v>
      </c>
      <c r="G91" s="75">
        <f t="shared" si="1"/>
        <v>13</v>
      </c>
      <c r="H91" s="146" t="s">
        <v>189</v>
      </c>
      <c r="I91" s="166" t="s">
        <v>476</v>
      </c>
      <c r="J91" s="146" t="s">
        <v>312</v>
      </c>
      <c r="K91" s="146" t="s">
        <v>480</v>
      </c>
      <c r="L91" s="91"/>
      <c r="M91" s="146">
        <v>100</v>
      </c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</row>
    <row r="92" spans="1:951" ht="15.5" x14ac:dyDescent="0.35">
      <c r="A92" s="90" t="s">
        <v>151</v>
      </c>
      <c r="B92" s="145">
        <v>4085859</v>
      </c>
      <c r="C92" s="146" t="s">
        <v>398</v>
      </c>
      <c r="D92" s="151">
        <v>34592</v>
      </c>
      <c r="E92" s="151">
        <v>18264</v>
      </c>
      <c r="F92" s="151">
        <v>38322</v>
      </c>
      <c r="G92" s="75">
        <f t="shared" si="1"/>
        <v>10</v>
      </c>
      <c r="H92" s="146" t="s">
        <v>189</v>
      </c>
      <c r="I92" s="166" t="s">
        <v>476</v>
      </c>
      <c r="J92" s="146" t="s">
        <v>313</v>
      </c>
      <c r="K92" s="146" t="s">
        <v>480</v>
      </c>
      <c r="L92" s="91"/>
      <c r="M92" s="146">
        <v>100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</row>
    <row r="93" spans="1:951" ht="15.5" x14ac:dyDescent="0.35">
      <c r="A93" s="90" t="s">
        <v>151</v>
      </c>
      <c r="B93" s="145">
        <v>6491432</v>
      </c>
      <c r="C93" s="146" t="s">
        <v>399</v>
      </c>
      <c r="D93" s="151">
        <v>34771</v>
      </c>
      <c r="E93" s="151">
        <v>23394</v>
      </c>
      <c r="F93" s="151">
        <v>42471</v>
      </c>
      <c r="G93" s="75">
        <f t="shared" si="1"/>
        <v>21</v>
      </c>
      <c r="H93" s="146" t="s">
        <v>189</v>
      </c>
      <c r="I93" s="166" t="s">
        <v>476</v>
      </c>
      <c r="J93" s="146" t="s">
        <v>150</v>
      </c>
      <c r="K93" s="146" t="s">
        <v>480</v>
      </c>
      <c r="L93" s="91"/>
      <c r="M93" s="146">
        <v>100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</row>
    <row r="94" spans="1:951" ht="15.5" x14ac:dyDescent="0.35">
      <c r="A94" s="90" t="s">
        <v>151</v>
      </c>
      <c r="B94" s="145">
        <v>3225146</v>
      </c>
      <c r="C94" s="146" t="s">
        <v>400</v>
      </c>
      <c r="D94" s="151">
        <v>32509</v>
      </c>
      <c r="E94" s="151">
        <v>16093</v>
      </c>
      <c r="F94" s="151">
        <v>40148</v>
      </c>
      <c r="G94" s="75">
        <f t="shared" si="1"/>
        <v>20</v>
      </c>
      <c r="H94" s="146" t="s">
        <v>189</v>
      </c>
      <c r="I94" s="166" t="s">
        <v>476</v>
      </c>
      <c r="J94" s="146" t="s">
        <v>312</v>
      </c>
      <c r="K94" s="146" t="s">
        <v>480</v>
      </c>
      <c r="L94" s="91"/>
      <c r="M94" s="146">
        <v>100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</row>
    <row r="95" spans="1:951" ht="15.5" x14ac:dyDescent="0.35">
      <c r="A95" s="90" t="s">
        <v>151</v>
      </c>
      <c r="B95" s="145">
        <v>6849653</v>
      </c>
      <c r="C95" s="146" t="s">
        <v>401</v>
      </c>
      <c r="D95" s="151">
        <v>35737</v>
      </c>
      <c r="E95" s="151">
        <v>23719</v>
      </c>
      <c r="F95" s="151">
        <v>43830</v>
      </c>
      <c r="G95" s="75">
        <f t="shared" si="1"/>
        <v>22</v>
      </c>
      <c r="H95" s="146" t="s">
        <v>189</v>
      </c>
      <c r="I95" s="166" t="s">
        <v>476</v>
      </c>
      <c r="J95" s="146" t="s">
        <v>150</v>
      </c>
      <c r="K95" s="146" t="s">
        <v>480</v>
      </c>
      <c r="L95" s="91"/>
      <c r="M95" s="146">
        <v>100</v>
      </c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</row>
    <row r="96" spans="1:951" ht="15.5" x14ac:dyDescent="0.35">
      <c r="A96" s="90" t="s">
        <v>151</v>
      </c>
      <c r="B96" s="145">
        <v>3959695</v>
      </c>
      <c r="C96" s="146" t="s">
        <v>402</v>
      </c>
      <c r="D96" s="151">
        <v>35737</v>
      </c>
      <c r="E96" s="151">
        <v>20533</v>
      </c>
      <c r="F96" s="151">
        <v>43675</v>
      </c>
      <c r="G96" s="75">
        <f t="shared" si="1"/>
        <v>21</v>
      </c>
      <c r="H96" s="146" t="s">
        <v>189</v>
      </c>
      <c r="I96" s="166" t="s">
        <v>476</v>
      </c>
      <c r="J96" s="146" t="s">
        <v>313</v>
      </c>
      <c r="K96" s="146" t="s">
        <v>480</v>
      </c>
      <c r="L96" s="91"/>
      <c r="M96" s="146">
        <v>100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</row>
    <row r="97" spans="1:951" ht="15.5" x14ac:dyDescent="0.35">
      <c r="A97" s="90" t="s">
        <v>151</v>
      </c>
      <c r="B97" s="145">
        <v>2582247</v>
      </c>
      <c r="C97" s="146" t="s">
        <v>403</v>
      </c>
      <c r="D97" s="151">
        <v>31321</v>
      </c>
      <c r="E97" s="151">
        <v>16835</v>
      </c>
      <c r="F97" s="151">
        <v>35765</v>
      </c>
      <c r="G97" s="75">
        <f t="shared" si="1"/>
        <v>12</v>
      </c>
      <c r="H97" s="146" t="s">
        <v>185</v>
      </c>
      <c r="I97" s="166" t="s">
        <v>476</v>
      </c>
      <c r="J97" s="146" t="s">
        <v>312</v>
      </c>
      <c r="K97" s="146" t="s">
        <v>480</v>
      </c>
      <c r="L97" s="91"/>
      <c r="M97" s="146">
        <v>100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</row>
    <row r="98" spans="1:951" ht="15.5" x14ac:dyDescent="0.35">
      <c r="A98" s="90" t="s">
        <v>151</v>
      </c>
      <c r="B98" s="145">
        <v>6277920</v>
      </c>
      <c r="C98" s="146" t="s">
        <v>404</v>
      </c>
      <c r="D98" s="151">
        <v>38376</v>
      </c>
      <c r="E98" s="151">
        <v>24979</v>
      </c>
      <c r="F98" s="151">
        <v>43525</v>
      </c>
      <c r="G98" s="75">
        <f t="shared" si="1"/>
        <v>14</v>
      </c>
      <c r="H98" s="146" t="s">
        <v>189</v>
      </c>
      <c r="I98" s="166" t="s">
        <v>476</v>
      </c>
      <c r="J98" s="146" t="s">
        <v>312</v>
      </c>
      <c r="K98" s="146" t="s">
        <v>480</v>
      </c>
      <c r="L98" s="91"/>
      <c r="M98" s="146">
        <v>100</v>
      </c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</row>
    <row r="99" spans="1:951" ht="15.5" x14ac:dyDescent="0.35">
      <c r="A99" s="90" t="s">
        <v>151</v>
      </c>
      <c r="B99" s="145">
        <v>4825083</v>
      </c>
      <c r="C99" s="146" t="s">
        <v>405</v>
      </c>
      <c r="D99" s="151">
        <v>38426</v>
      </c>
      <c r="E99" s="151">
        <v>20206</v>
      </c>
      <c r="F99" s="151">
        <v>43525</v>
      </c>
      <c r="G99" s="75">
        <f t="shared" si="1"/>
        <v>13</v>
      </c>
      <c r="H99" s="146" t="s">
        <v>189</v>
      </c>
      <c r="I99" s="166" t="s">
        <v>476</v>
      </c>
      <c r="J99" s="146" t="s">
        <v>312</v>
      </c>
      <c r="K99" s="146" t="s">
        <v>480</v>
      </c>
      <c r="L99" s="91"/>
      <c r="M99" s="146">
        <v>100</v>
      </c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</row>
    <row r="100" spans="1:951" ht="15.5" x14ac:dyDescent="0.35">
      <c r="A100" s="90" t="s">
        <v>151</v>
      </c>
      <c r="B100" s="145">
        <v>4163496</v>
      </c>
      <c r="C100" s="146" t="s">
        <v>406</v>
      </c>
      <c r="D100" s="151">
        <v>31868</v>
      </c>
      <c r="E100" s="151">
        <v>19347</v>
      </c>
      <c r="F100" s="151">
        <v>38687</v>
      </c>
      <c r="G100" s="75">
        <f t="shared" si="1"/>
        <v>18</v>
      </c>
      <c r="H100" s="146" t="s">
        <v>189</v>
      </c>
      <c r="I100" s="166" t="s">
        <v>476</v>
      </c>
      <c r="J100" s="146" t="s">
        <v>193</v>
      </c>
      <c r="K100" s="146" t="s">
        <v>148</v>
      </c>
      <c r="L100" s="91"/>
      <c r="M100" s="146">
        <v>100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</row>
    <row r="101" spans="1:951" ht="15.5" x14ac:dyDescent="0.35">
      <c r="A101" s="90" t="s">
        <v>151</v>
      </c>
      <c r="B101" s="145">
        <v>5529325</v>
      </c>
      <c r="C101" s="146" t="s">
        <v>407</v>
      </c>
      <c r="D101" s="151">
        <v>34592</v>
      </c>
      <c r="E101" s="151">
        <v>18264</v>
      </c>
      <c r="F101" s="151">
        <v>39143</v>
      </c>
      <c r="G101" s="75">
        <f t="shared" si="1"/>
        <v>12</v>
      </c>
      <c r="H101" s="146" t="s">
        <v>189</v>
      </c>
      <c r="I101" s="166" t="s">
        <v>476</v>
      </c>
      <c r="J101" s="146" t="s">
        <v>312</v>
      </c>
      <c r="K101" s="146" t="s">
        <v>480</v>
      </c>
      <c r="L101" s="91"/>
      <c r="M101" s="146">
        <v>100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</row>
    <row r="102" spans="1:951" ht="15.5" x14ac:dyDescent="0.35">
      <c r="A102" s="90" t="s">
        <v>151</v>
      </c>
      <c r="B102" s="145">
        <v>3178406</v>
      </c>
      <c r="C102" s="146" t="s">
        <v>408</v>
      </c>
      <c r="D102" s="151">
        <v>30697</v>
      </c>
      <c r="E102" s="151">
        <v>17726</v>
      </c>
      <c r="F102" s="151">
        <v>34669</v>
      </c>
      <c r="G102" s="75">
        <f t="shared" si="1"/>
        <v>10</v>
      </c>
      <c r="H102" s="146" t="s">
        <v>185</v>
      </c>
      <c r="I102" s="166" t="s">
        <v>476</v>
      </c>
      <c r="J102" s="146" t="s">
        <v>150</v>
      </c>
      <c r="K102" s="146" t="s">
        <v>480</v>
      </c>
      <c r="L102" s="91"/>
      <c r="M102" s="146">
        <v>100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</row>
    <row r="103" spans="1:951" ht="15.5" x14ac:dyDescent="0.35">
      <c r="A103" s="90" t="s">
        <v>151</v>
      </c>
      <c r="B103" s="145">
        <v>4852722</v>
      </c>
      <c r="C103" s="146" t="s">
        <v>409</v>
      </c>
      <c r="D103" s="151">
        <v>35737</v>
      </c>
      <c r="E103" s="151">
        <v>21100</v>
      </c>
      <c r="F103" s="151">
        <v>41802</v>
      </c>
      <c r="G103" s="75">
        <f t="shared" si="1"/>
        <v>16</v>
      </c>
      <c r="H103" s="146" t="s">
        <v>185</v>
      </c>
      <c r="I103" s="166" t="s">
        <v>476</v>
      </c>
      <c r="J103" s="146" t="s">
        <v>313</v>
      </c>
      <c r="K103" s="146" t="s">
        <v>480</v>
      </c>
      <c r="L103" s="91"/>
      <c r="M103" s="146">
        <v>100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</row>
    <row r="104" spans="1:951" ht="15.5" x14ac:dyDescent="0.35">
      <c r="A104" s="90" t="s">
        <v>151</v>
      </c>
      <c r="B104" s="145">
        <v>3774602</v>
      </c>
      <c r="C104" s="146" t="s">
        <v>410</v>
      </c>
      <c r="D104" s="151">
        <v>32065</v>
      </c>
      <c r="E104" s="151">
        <v>17015</v>
      </c>
      <c r="F104" s="151">
        <v>36069</v>
      </c>
      <c r="G104" s="75">
        <f t="shared" si="1"/>
        <v>10</v>
      </c>
      <c r="H104" s="146" t="s">
        <v>189</v>
      </c>
      <c r="I104" s="166" t="s">
        <v>476</v>
      </c>
      <c r="J104" s="146" t="s">
        <v>312</v>
      </c>
      <c r="K104" s="146" t="s">
        <v>480</v>
      </c>
      <c r="L104" s="91"/>
      <c r="M104" s="146">
        <v>100</v>
      </c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</row>
    <row r="105" spans="1:951" ht="15.5" x14ac:dyDescent="0.35">
      <c r="A105" s="90" t="s">
        <v>151</v>
      </c>
      <c r="B105" s="145">
        <v>3752490</v>
      </c>
      <c r="C105" s="146" t="s">
        <v>411</v>
      </c>
      <c r="D105" s="151">
        <v>31321</v>
      </c>
      <c r="E105" s="151">
        <v>18263</v>
      </c>
      <c r="F105" s="151">
        <v>35400</v>
      </c>
      <c r="G105" s="75">
        <f t="shared" si="1"/>
        <v>11</v>
      </c>
      <c r="H105" s="146" t="s">
        <v>189</v>
      </c>
      <c r="I105" s="166" t="s">
        <v>476</v>
      </c>
      <c r="J105" s="146" t="s">
        <v>313</v>
      </c>
      <c r="K105" s="146" t="s">
        <v>480</v>
      </c>
      <c r="L105" s="91"/>
      <c r="M105" s="146">
        <v>100</v>
      </c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</row>
    <row r="106" spans="1:951" ht="15.5" x14ac:dyDescent="0.35">
      <c r="A106" s="90" t="s">
        <v>151</v>
      </c>
      <c r="B106" s="145">
        <v>4274293</v>
      </c>
      <c r="C106" s="146" t="s">
        <v>412</v>
      </c>
      <c r="D106" s="151">
        <v>31048</v>
      </c>
      <c r="E106" s="151">
        <v>19843</v>
      </c>
      <c r="F106" s="151">
        <v>43675</v>
      </c>
      <c r="G106" s="75">
        <f t="shared" si="1"/>
        <v>34</v>
      </c>
      <c r="H106" s="146" t="s">
        <v>185</v>
      </c>
      <c r="I106" s="166" t="s">
        <v>476</v>
      </c>
      <c r="J106" s="146" t="s">
        <v>313</v>
      </c>
      <c r="K106" s="146" t="s">
        <v>480</v>
      </c>
      <c r="L106" s="91"/>
      <c r="M106" s="146">
        <v>100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</row>
    <row r="107" spans="1:951" ht="15.5" x14ac:dyDescent="0.35">
      <c r="A107" s="90" t="s">
        <v>151</v>
      </c>
      <c r="B107" s="145">
        <v>3803318</v>
      </c>
      <c r="C107" s="146" t="s">
        <v>413</v>
      </c>
      <c r="D107" s="151">
        <v>30682</v>
      </c>
      <c r="E107" s="151">
        <v>18050</v>
      </c>
      <c r="F107" s="151">
        <v>35034</v>
      </c>
      <c r="G107" s="75">
        <f t="shared" si="1"/>
        <v>11</v>
      </c>
      <c r="H107" s="146" t="s">
        <v>189</v>
      </c>
      <c r="I107" s="166" t="s">
        <v>476</v>
      </c>
      <c r="J107" s="146" t="s">
        <v>313</v>
      </c>
      <c r="K107" s="146" t="s">
        <v>148</v>
      </c>
      <c r="L107" s="91"/>
      <c r="M107" s="146">
        <v>100</v>
      </c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</row>
    <row r="108" spans="1:951" ht="15.5" x14ac:dyDescent="0.35">
      <c r="A108" s="90" t="s">
        <v>151</v>
      </c>
      <c r="B108" s="145">
        <v>2955403</v>
      </c>
      <c r="C108" s="146" t="s">
        <v>414</v>
      </c>
      <c r="D108" s="151">
        <v>28596</v>
      </c>
      <c r="E108" s="151">
        <v>17046</v>
      </c>
      <c r="F108" s="151">
        <v>34669</v>
      </c>
      <c r="G108" s="75">
        <f t="shared" si="1"/>
        <v>16</v>
      </c>
      <c r="H108" s="146" t="s">
        <v>185</v>
      </c>
      <c r="I108" s="166" t="s">
        <v>476</v>
      </c>
      <c r="J108" s="146" t="s">
        <v>150</v>
      </c>
      <c r="K108" s="146" t="s">
        <v>480</v>
      </c>
      <c r="L108" s="91"/>
      <c r="M108" s="146">
        <v>100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</row>
    <row r="109" spans="1:951" ht="15.5" x14ac:dyDescent="0.35">
      <c r="A109" s="90" t="s">
        <v>151</v>
      </c>
      <c r="B109" s="145">
        <v>6522920</v>
      </c>
      <c r="C109" s="146" t="s">
        <v>415</v>
      </c>
      <c r="D109" s="151">
        <v>36815</v>
      </c>
      <c r="E109" s="151">
        <v>21925</v>
      </c>
      <c r="F109" s="151">
        <v>45453</v>
      </c>
      <c r="G109" s="75">
        <f t="shared" si="1"/>
        <v>23</v>
      </c>
      <c r="H109" s="146" t="s">
        <v>185</v>
      </c>
      <c r="I109" s="166" t="s">
        <v>476</v>
      </c>
      <c r="J109" s="146" t="s">
        <v>312</v>
      </c>
      <c r="K109" s="146" t="s">
        <v>480</v>
      </c>
      <c r="L109" s="91"/>
      <c r="M109" s="146">
        <v>100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</row>
    <row r="110" spans="1:951" ht="15.5" x14ac:dyDescent="0.35">
      <c r="A110" s="90" t="s">
        <v>151</v>
      </c>
      <c r="B110" s="145">
        <v>4114079</v>
      </c>
      <c r="C110" s="146" t="s">
        <v>416</v>
      </c>
      <c r="D110" s="151">
        <v>37165</v>
      </c>
      <c r="E110" s="151">
        <v>18037</v>
      </c>
      <c r="F110" s="151">
        <v>40908</v>
      </c>
      <c r="G110" s="75">
        <f t="shared" si="1"/>
        <v>10</v>
      </c>
      <c r="H110" s="146" t="s">
        <v>189</v>
      </c>
      <c r="I110" s="166" t="s">
        <v>476</v>
      </c>
      <c r="J110" s="146" t="s">
        <v>312</v>
      </c>
      <c r="K110" s="146" t="s">
        <v>315</v>
      </c>
      <c r="L110" s="91"/>
      <c r="M110" s="146">
        <v>100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</row>
    <row r="111" spans="1:951" ht="15.5" x14ac:dyDescent="0.35">
      <c r="A111" s="90" t="s">
        <v>151</v>
      </c>
      <c r="B111" s="145">
        <v>2670654</v>
      </c>
      <c r="C111" s="146" t="s">
        <v>417</v>
      </c>
      <c r="D111" s="151">
        <v>28185</v>
      </c>
      <c r="E111" s="151">
        <v>18061</v>
      </c>
      <c r="F111" s="151">
        <v>34304</v>
      </c>
      <c r="G111" s="75">
        <f t="shared" si="1"/>
        <v>16</v>
      </c>
      <c r="H111" s="146" t="s">
        <v>189</v>
      </c>
      <c r="I111" s="166" t="s">
        <v>476</v>
      </c>
      <c r="J111" s="146" t="s">
        <v>477</v>
      </c>
      <c r="K111" s="146" t="s">
        <v>480</v>
      </c>
      <c r="L111" s="91"/>
      <c r="M111" s="146">
        <v>100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</row>
    <row r="112" spans="1:951" ht="15.5" x14ac:dyDescent="0.35">
      <c r="A112" s="90" t="s">
        <v>151</v>
      </c>
      <c r="B112" s="145">
        <v>7664062</v>
      </c>
      <c r="C112" s="146" t="s">
        <v>418</v>
      </c>
      <c r="D112" s="151">
        <v>32555</v>
      </c>
      <c r="E112" s="151">
        <v>23698</v>
      </c>
      <c r="F112" s="151">
        <v>42471</v>
      </c>
      <c r="G112" s="75">
        <f t="shared" si="1"/>
        <v>27</v>
      </c>
      <c r="H112" s="146" t="s">
        <v>189</v>
      </c>
      <c r="I112" s="166" t="s">
        <v>476</v>
      </c>
      <c r="J112" s="146" t="s">
        <v>478</v>
      </c>
      <c r="K112" s="146" t="s">
        <v>315</v>
      </c>
      <c r="L112" s="91"/>
      <c r="M112" s="146">
        <v>100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</row>
    <row r="113" spans="1:951" ht="15.5" x14ac:dyDescent="0.35">
      <c r="A113" s="90" t="s">
        <v>151</v>
      </c>
      <c r="B113" s="145">
        <v>5115406</v>
      </c>
      <c r="C113" s="146" t="s">
        <v>419</v>
      </c>
      <c r="D113" s="151">
        <v>34773</v>
      </c>
      <c r="E113" s="151">
        <v>21766</v>
      </c>
      <c r="F113" s="151">
        <v>39388</v>
      </c>
      <c r="G113" s="75">
        <f t="shared" si="1"/>
        <v>12</v>
      </c>
      <c r="H113" s="146" t="s">
        <v>189</v>
      </c>
      <c r="I113" s="166" t="s">
        <v>476</v>
      </c>
      <c r="J113" s="146" t="s">
        <v>150</v>
      </c>
      <c r="K113" s="146" t="s">
        <v>480</v>
      </c>
      <c r="L113" s="91"/>
      <c r="M113" s="146">
        <v>100</v>
      </c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</row>
    <row r="114" spans="1:951" ht="15.5" x14ac:dyDescent="0.35">
      <c r="A114" s="90" t="s">
        <v>151</v>
      </c>
      <c r="B114" s="145">
        <v>3601895</v>
      </c>
      <c r="C114" s="146" t="s">
        <v>420</v>
      </c>
      <c r="D114" s="151">
        <v>35739</v>
      </c>
      <c r="E114" s="151">
        <v>19715</v>
      </c>
      <c r="F114" s="151">
        <v>42058</v>
      </c>
      <c r="G114" s="75">
        <f t="shared" si="1"/>
        <v>17</v>
      </c>
      <c r="H114" s="146" t="s">
        <v>185</v>
      </c>
      <c r="I114" s="166" t="s">
        <v>476</v>
      </c>
      <c r="J114" s="146" t="s">
        <v>150</v>
      </c>
      <c r="K114" s="146" t="s">
        <v>480</v>
      </c>
      <c r="L114" s="91"/>
      <c r="M114" s="146">
        <v>100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</row>
    <row r="115" spans="1:951" ht="15.5" x14ac:dyDescent="0.35">
      <c r="A115" s="90" t="s">
        <v>151</v>
      </c>
      <c r="B115" s="145">
        <v>5517357</v>
      </c>
      <c r="C115" s="146" t="s">
        <v>421</v>
      </c>
      <c r="D115" s="151">
        <v>32905</v>
      </c>
      <c r="E115" s="151">
        <v>20894</v>
      </c>
      <c r="F115" s="151">
        <v>42058</v>
      </c>
      <c r="G115" s="75">
        <f t="shared" si="1"/>
        <v>25</v>
      </c>
      <c r="H115" s="146" t="s">
        <v>189</v>
      </c>
      <c r="I115" s="166" t="s">
        <v>476</v>
      </c>
      <c r="J115" s="146" t="s">
        <v>150</v>
      </c>
      <c r="K115" s="146" t="s">
        <v>480</v>
      </c>
      <c r="L115" s="91"/>
      <c r="M115" s="146">
        <v>100</v>
      </c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</row>
    <row r="116" spans="1:951" ht="15.5" x14ac:dyDescent="0.35">
      <c r="A116" s="90" t="s">
        <v>151</v>
      </c>
      <c r="B116" s="145">
        <v>645612</v>
      </c>
      <c r="C116" s="147" t="s">
        <v>472</v>
      </c>
      <c r="D116" s="151">
        <v>28384</v>
      </c>
      <c r="E116" s="151">
        <v>17334</v>
      </c>
      <c r="F116" s="151">
        <v>34182</v>
      </c>
      <c r="G116" s="75">
        <f t="shared" si="1"/>
        <v>15</v>
      </c>
      <c r="H116" s="146" t="s">
        <v>189</v>
      </c>
      <c r="I116" s="166" t="s">
        <v>476</v>
      </c>
      <c r="J116" s="146" t="s">
        <v>150</v>
      </c>
      <c r="K116" s="146" t="s">
        <v>480</v>
      </c>
      <c r="L116" s="91"/>
      <c r="M116" s="146">
        <v>91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</row>
    <row r="117" spans="1:951" ht="15.5" x14ac:dyDescent="0.35">
      <c r="A117" s="90" t="s">
        <v>151</v>
      </c>
      <c r="B117" s="145">
        <v>2964078</v>
      </c>
      <c r="C117" s="146" t="s">
        <v>422</v>
      </c>
      <c r="D117" s="151">
        <v>28779</v>
      </c>
      <c r="E117" s="151">
        <v>14569</v>
      </c>
      <c r="F117" s="151">
        <v>33270</v>
      </c>
      <c r="G117" s="75">
        <f t="shared" si="1"/>
        <v>12</v>
      </c>
      <c r="H117" s="146" t="s">
        <v>189</v>
      </c>
      <c r="I117" s="166" t="s">
        <v>476</v>
      </c>
      <c r="J117" s="146" t="s">
        <v>150</v>
      </c>
      <c r="K117" s="146" t="s">
        <v>480</v>
      </c>
      <c r="L117" s="91"/>
      <c r="M117" s="146">
        <v>100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</row>
    <row r="118" spans="1:951" ht="15.5" x14ac:dyDescent="0.35">
      <c r="A118" s="90" t="s">
        <v>151</v>
      </c>
      <c r="B118" s="145">
        <v>4254672</v>
      </c>
      <c r="C118" s="146" t="s">
        <v>423</v>
      </c>
      <c r="D118" s="151">
        <v>37622</v>
      </c>
      <c r="E118" s="151">
        <v>19934</v>
      </c>
      <c r="F118" s="151">
        <v>45080</v>
      </c>
      <c r="G118" s="75">
        <f t="shared" si="1"/>
        <v>20</v>
      </c>
      <c r="H118" s="146" t="s">
        <v>185</v>
      </c>
      <c r="I118" s="166" t="s">
        <v>476</v>
      </c>
      <c r="J118" s="146" t="s">
        <v>193</v>
      </c>
      <c r="K118" s="146" t="s">
        <v>480</v>
      </c>
      <c r="L118" s="91"/>
      <c r="M118" s="146">
        <v>100</v>
      </c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</row>
    <row r="119" spans="1:951" ht="15.5" x14ac:dyDescent="0.35">
      <c r="A119" s="90" t="s">
        <v>151</v>
      </c>
      <c r="B119" s="145">
        <v>3029372</v>
      </c>
      <c r="C119" s="146" t="s">
        <v>424</v>
      </c>
      <c r="D119" s="151">
        <v>31837</v>
      </c>
      <c r="E119" s="151">
        <v>16238</v>
      </c>
      <c r="F119" s="151">
        <v>34669</v>
      </c>
      <c r="G119" s="75">
        <f t="shared" si="1"/>
        <v>7</v>
      </c>
      <c r="H119" s="146" t="s">
        <v>189</v>
      </c>
      <c r="I119" s="166" t="s">
        <v>476</v>
      </c>
      <c r="J119" s="146" t="s">
        <v>150</v>
      </c>
      <c r="K119" s="146" t="s">
        <v>480</v>
      </c>
      <c r="L119" s="91"/>
      <c r="M119" s="146">
        <v>100</v>
      </c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</row>
    <row r="120" spans="1:951" ht="15.5" x14ac:dyDescent="0.35">
      <c r="A120" s="90" t="s">
        <v>151</v>
      </c>
      <c r="B120" s="145">
        <v>3588550</v>
      </c>
      <c r="C120" s="147" t="s">
        <v>473</v>
      </c>
      <c r="D120" s="151">
        <v>29356</v>
      </c>
      <c r="E120" s="151">
        <v>18156</v>
      </c>
      <c r="F120" s="151">
        <v>38534</v>
      </c>
      <c r="G120" s="75">
        <f t="shared" si="1"/>
        <v>25</v>
      </c>
      <c r="H120" s="146" t="s">
        <v>185</v>
      </c>
      <c r="I120" s="166" t="s">
        <v>476</v>
      </c>
      <c r="J120" s="146" t="s">
        <v>312</v>
      </c>
      <c r="K120" s="146" t="s">
        <v>317</v>
      </c>
      <c r="L120" s="91" t="s">
        <v>483</v>
      </c>
      <c r="M120" s="146">
        <v>100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</row>
    <row r="121" spans="1:951" ht="15.5" x14ac:dyDescent="0.35">
      <c r="A121" s="90" t="s">
        <v>151</v>
      </c>
      <c r="B121" s="145">
        <v>3717917</v>
      </c>
      <c r="C121" s="146" t="s">
        <v>425</v>
      </c>
      <c r="D121" s="151">
        <v>27120</v>
      </c>
      <c r="E121" s="151">
        <v>18529</v>
      </c>
      <c r="F121" s="151">
        <v>36342</v>
      </c>
      <c r="G121" s="75">
        <f t="shared" si="1"/>
        <v>25</v>
      </c>
      <c r="H121" s="146" t="s">
        <v>189</v>
      </c>
      <c r="I121" s="166" t="s">
        <v>476</v>
      </c>
      <c r="J121" s="146" t="s">
        <v>313</v>
      </c>
      <c r="K121" s="146" t="s">
        <v>480</v>
      </c>
      <c r="L121" s="91"/>
      <c r="M121" s="146">
        <v>100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</row>
    <row r="122" spans="1:951" ht="15.5" x14ac:dyDescent="0.35">
      <c r="A122" s="90" t="s">
        <v>151</v>
      </c>
      <c r="B122" s="145">
        <v>6067034</v>
      </c>
      <c r="C122" s="146" t="s">
        <v>426</v>
      </c>
      <c r="D122" s="151">
        <v>36982</v>
      </c>
      <c r="E122" s="151">
        <v>25569</v>
      </c>
      <c r="F122" s="151">
        <v>43308</v>
      </c>
      <c r="G122" s="75">
        <f t="shared" si="1"/>
        <v>17</v>
      </c>
      <c r="H122" s="146" t="s">
        <v>185</v>
      </c>
      <c r="I122" s="166" t="s">
        <v>476</v>
      </c>
      <c r="J122" s="146" t="s">
        <v>312</v>
      </c>
      <c r="K122" s="146" t="s">
        <v>480</v>
      </c>
      <c r="L122" s="91"/>
      <c r="M122" s="146">
        <v>100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</row>
    <row r="123" spans="1:951" ht="15.5" x14ac:dyDescent="0.35">
      <c r="A123" s="90" t="s">
        <v>151</v>
      </c>
      <c r="B123" s="145">
        <v>4676451</v>
      </c>
      <c r="C123" s="149" t="s">
        <v>427</v>
      </c>
      <c r="D123" s="151">
        <v>32599</v>
      </c>
      <c r="E123" s="151">
        <v>21033</v>
      </c>
      <c r="F123" s="152">
        <v>45624</v>
      </c>
      <c r="G123" s="75">
        <f t="shared" si="1"/>
        <v>35</v>
      </c>
      <c r="H123" s="146" t="s">
        <v>189</v>
      </c>
      <c r="I123" s="166" t="s">
        <v>476</v>
      </c>
      <c r="J123" s="146" t="s">
        <v>150</v>
      </c>
      <c r="K123" s="146" t="s">
        <v>480</v>
      </c>
      <c r="L123" s="91"/>
      <c r="M123" s="146">
        <v>100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</row>
    <row r="124" spans="1:951" ht="15.5" x14ac:dyDescent="0.35">
      <c r="A124" s="90" t="s">
        <v>151</v>
      </c>
      <c r="B124" s="145">
        <v>2152115</v>
      </c>
      <c r="C124" s="146" t="s">
        <v>428</v>
      </c>
      <c r="D124" s="151">
        <v>29356</v>
      </c>
      <c r="E124" s="151">
        <v>15454</v>
      </c>
      <c r="F124" s="151">
        <v>35765</v>
      </c>
      <c r="G124" s="75">
        <f t="shared" si="1"/>
        <v>17</v>
      </c>
      <c r="H124" s="146" t="s">
        <v>185</v>
      </c>
      <c r="I124" s="166" t="s">
        <v>476</v>
      </c>
      <c r="J124" s="146" t="s">
        <v>313</v>
      </c>
      <c r="K124" s="146" t="s">
        <v>480</v>
      </c>
      <c r="L124" s="91"/>
      <c r="M124" s="146">
        <v>100</v>
      </c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</row>
    <row r="125" spans="1:951" ht="15.5" x14ac:dyDescent="0.35">
      <c r="A125" s="90" t="s">
        <v>151</v>
      </c>
      <c r="B125" s="145">
        <v>2775368</v>
      </c>
      <c r="C125" s="146" t="s">
        <v>429</v>
      </c>
      <c r="D125" s="151">
        <v>30240</v>
      </c>
      <c r="E125" s="151">
        <v>31048</v>
      </c>
      <c r="F125" s="151">
        <v>32310</v>
      </c>
      <c r="G125" s="75">
        <f t="shared" si="1"/>
        <v>5</v>
      </c>
      <c r="H125" s="146" t="s">
        <v>189</v>
      </c>
      <c r="I125" s="166" t="s">
        <v>476</v>
      </c>
      <c r="J125" s="146" t="s">
        <v>312</v>
      </c>
      <c r="K125" s="146" t="s">
        <v>480</v>
      </c>
      <c r="L125" s="91"/>
      <c r="M125" s="146">
        <v>97</v>
      </c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</row>
    <row r="126" spans="1:951" ht="15.5" x14ac:dyDescent="0.35">
      <c r="A126" s="90" t="s">
        <v>151</v>
      </c>
      <c r="B126" s="145">
        <v>5407902</v>
      </c>
      <c r="C126" s="147" t="s">
        <v>474</v>
      </c>
      <c r="D126" s="151">
        <v>34592</v>
      </c>
      <c r="E126" s="151">
        <v>18264</v>
      </c>
      <c r="F126" s="151">
        <v>44496</v>
      </c>
      <c r="G126" s="75">
        <f t="shared" si="1"/>
        <v>27</v>
      </c>
      <c r="H126" s="146" t="s">
        <v>185</v>
      </c>
      <c r="I126" s="166" t="s">
        <v>476</v>
      </c>
      <c r="J126" s="146" t="s">
        <v>150</v>
      </c>
      <c r="K126" s="146" t="s">
        <v>480</v>
      </c>
      <c r="L126" s="91"/>
      <c r="M126" s="146">
        <v>100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</row>
    <row r="127" spans="1:951" ht="15.5" x14ac:dyDescent="0.35">
      <c r="A127" s="90" t="s">
        <v>151</v>
      </c>
      <c r="B127" s="145">
        <v>4772772</v>
      </c>
      <c r="C127" s="146" t="s">
        <v>430</v>
      </c>
      <c r="D127" s="151">
        <v>35739</v>
      </c>
      <c r="E127" s="151">
        <v>21313</v>
      </c>
      <c r="F127" s="151">
        <v>43525</v>
      </c>
      <c r="G127" s="75">
        <f t="shared" si="1"/>
        <v>21</v>
      </c>
      <c r="H127" s="146" t="s">
        <v>185</v>
      </c>
      <c r="I127" s="166" t="s">
        <v>476</v>
      </c>
      <c r="J127" s="146" t="s">
        <v>150</v>
      </c>
      <c r="K127" s="146" t="s">
        <v>315</v>
      </c>
      <c r="L127" s="91"/>
      <c r="M127" s="146">
        <v>100</v>
      </c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</row>
    <row r="128" spans="1:951" ht="15.5" x14ac:dyDescent="0.35">
      <c r="A128" s="90" t="s">
        <v>151</v>
      </c>
      <c r="B128" s="145">
        <v>4447663</v>
      </c>
      <c r="C128" s="146" t="s">
        <v>431</v>
      </c>
      <c r="D128" s="151">
        <v>31321</v>
      </c>
      <c r="E128" s="151">
        <v>21627</v>
      </c>
      <c r="F128" s="151">
        <v>38169</v>
      </c>
      <c r="G128" s="75">
        <f t="shared" si="1"/>
        <v>18</v>
      </c>
      <c r="H128" s="146" t="s">
        <v>185</v>
      </c>
      <c r="I128" s="166" t="s">
        <v>476</v>
      </c>
      <c r="J128" s="146" t="s">
        <v>150</v>
      </c>
      <c r="K128" s="146" t="s">
        <v>480</v>
      </c>
      <c r="L128" s="91"/>
      <c r="M128" s="146">
        <v>100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</row>
    <row r="129" spans="1:951" ht="15.5" x14ac:dyDescent="0.35">
      <c r="A129" s="90" t="s">
        <v>151</v>
      </c>
      <c r="B129" s="145">
        <v>8150012</v>
      </c>
      <c r="C129" s="146" t="s">
        <v>432</v>
      </c>
      <c r="D129" s="151">
        <v>33848</v>
      </c>
      <c r="E129" s="151">
        <v>21186</v>
      </c>
      <c r="F129" s="151">
        <v>40360</v>
      </c>
      <c r="G129" s="75">
        <f t="shared" si="1"/>
        <v>17</v>
      </c>
      <c r="H129" s="146" t="s">
        <v>189</v>
      </c>
      <c r="I129" s="166" t="s">
        <v>476</v>
      </c>
      <c r="J129" s="146" t="s">
        <v>150</v>
      </c>
      <c r="K129" s="146" t="s">
        <v>480</v>
      </c>
      <c r="L129" s="91"/>
      <c r="M129" s="146">
        <v>100</v>
      </c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</row>
    <row r="130" spans="1:951" ht="15.5" x14ac:dyDescent="0.35">
      <c r="A130" s="90" t="s">
        <v>151</v>
      </c>
      <c r="B130" s="145">
        <v>6369277</v>
      </c>
      <c r="C130" s="146" t="s">
        <v>433</v>
      </c>
      <c r="D130" s="151">
        <v>39181</v>
      </c>
      <c r="E130" s="151">
        <v>23523</v>
      </c>
      <c r="F130" s="151">
        <v>43525</v>
      </c>
      <c r="G130" s="75">
        <f t="shared" si="1"/>
        <v>11</v>
      </c>
      <c r="H130" s="146" t="s">
        <v>185</v>
      </c>
      <c r="I130" s="166" t="s">
        <v>476</v>
      </c>
      <c r="J130" s="146" t="s">
        <v>313</v>
      </c>
      <c r="K130" s="146" t="s">
        <v>480</v>
      </c>
      <c r="L130" s="91"/>
      <c r="M130" s="146">
        <v>100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</row>
    <row r="131" spans="1:951" ht="15.5" x14ac:dyDescent="0.35">
      <c r="A131" s="90" t="s">
        <v>151</v>
      </c>
      <c r="B131" s="145">
        <v>5303307</v>
      </c>
      <c r="C131" s="146" t="s">
        <v>434</v>
      </c>
      <c r="D131" s="151">
        <v>31321</v>
      </c>
      <c r="E131" s="151">
        <v>22143</v>
      </c>
      <c r="F131" s="151">
        <v>40453</v>
      </c>
      <c r="G131" s="75">
        <f t="shared" si="1"/>
        <v>25</v>
      </c>
      <c r="H131" s="146" t="s">
        <v>189</v>
      </c>
      <c r="I131" s="166" t="s">
        <v>476</v>
      </c>
      <c r="J131" s="146" t="s">
        <v>479</v>
      </c>
      <c r="K131" s="146" t="s">
        <v>480</v>
      </c>
      <c r="L131" s="91"/>
      <c r="M131" s="146">
        <v>100</v>
      </c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</row>
    <row r="132" spans="1:951" ht="15.5" x14ac:dyDescent="0.35">
      <c r="A132" s="90" t="s">
        <v>151</v>
      </c>
      <c r="B132" s="145">
        <v>4446283</v>
      </c>
      <c r="C132" s="146" t="s">
        <v>435</v>
      </c>
      <c r="D132" s="151">
        <v>28185</v>
      </c>
      <c r="E132" s="151">
        <v>19684</v>
      </c>
      <c r="F132" s="151">
        <v>39508</v>
      </c>
      <c r="G132" s="75">
        <f t="shared" si="1"/>
        <v>31</v>
      </c>
      <c r="H132" s="146" t="s">
        <v>189</v>
      </c>
      <c r="I132" s="166" t="s">
        <v>476</v>
      </c>
      <c r="J132" s="146" t="s">
        <v>150</v>
      </c>
      <c r="K132" s="146" t="s">
        <v>480</v>
      </c>
      <c r="L132" s="91"/>
      <c r="M132" s="146">
        <v>100</v>
      </c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</row>
    <row r="133" spans="1:951" ht="15.5" x14ac:dyDescent="0.35">
      <c r="A133" s="90" t="s">
        <v>151</v>
      </c>
      <c r="B133" s="145">
        <v>3809718</v>
      </c>
      <c r="C133" s="146" t="s">
        <v>436</v>
      </c>
      <c r="D133" s="151">
        <v>32568</v>
      </c>
      <c r="E133" s="151">
        <v>20170</v>
      </c>
      <c r="F133" s="151">
        <v>38534</v>
      </c>
      <c r="G133" s="75">
        <f t="shared" si="1"/>
        <v>16</v>
      </c>
      <c r="H133" s="146" t="s">
        <v>189</v>
      </c>
      <c r="I133" s="166" t="s">
        <v>476</v>
      </c>
      <c r="J133" s="146" t="s">
        <v>150</v>
      </c>
      <c r="K133" s="146" t="s">
        <v>480</v>
      </c>
      <c r="L133" s="91"/>
      <c r="M133" s="146">
        <v>100</v>
      </c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</row>
    <row r="134" spans="1:951" s="87" customFormat="1" ht="15.5" x14ac:dyDescent="0.35">
      <c r="A134" s="90" t="s">
        <v>151</v>
      </c>
      <c r="B134" s="145">
        <v>4277506</v>
      </c>
      <c r="C134" s="146" t="s">
        <v>437</v>
      </c>
      <c r="D134" s="151">
        <v>33848</v>
      </c>
      <c r="E134" s="151">
        <v>21186</v>
      </c>
      <c r="F134" s="151">
        <v>40908</v>
      </c>
      <c r="G134" s="75">
        <f t="shared" si="1"/>
        <v>19</v>
      </c>
      <c r="H134" s="146" t="s">
        <v>185</v>
      </c>
      <c r="I134" s="166" t="s">
        <v>476</v>
      </c>
      <c r="J134" s="146" t="s">
        <v>150</v>
      </c>
      <c r="K134" s="146" t="s">
        <v>480</v>
      </c>
      <c r="L134" s="91"/>
      <c r="M134" s="146">
        <v>100</v>
      </c>
    </row>
    <row r="135" spans="1:951" ht="15.5" x14ac:dyDescent="0.35">
      <c r="A135" s="90" t="s">
        <v>151</v>
      </c>
      <c r="B135" s="148">
        <v>5529929</v>
      </c>
      <c r="C135" s="149" t="s">
        <v>438</v>
      </c>
      <c r="D135" s="152">
        <v>35737</v>
      </c>
      <c r="E135" s="152">
        <v>21448</v>
      </c>
      <c r="F135" s="152">
        <v>41666</v>
      </c>
      <c r="G135" s="75">
        <f t="shared" si="1"/>
        <v>16</v>
      </c>
      <c r="H135" s="149" t="s">
        <v>189</v>
      </c>
      <c r="I135" s="166" t="s">
        <v>476</v>
      </c>
      <c r="J135" s="149" t="s">
        <v>312</v>
      </c>
      <c r="K135" s="149" t="s">
        <v>480</v>
      </c>
      <c r="L135" s="91"/>
      <c r="M135" s="149">
        <v>100</v>
      </c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</row>
    <row r="136" spans="1:951" ht="15.5" x14ac:dyDescent="0.35">
      <c r="A136" s="90" t="s">
        <v>151</v>
      </c>
      <c r="B136" s="148">
        <v>5663130</v>
      </c>
      <c r="C136" s="149" t="s">
        <v>439</v>
      </c>
      <c r="D136" s="152">
        <v>38607</v>
      </c>
      <c r="E136" s="152">
        <v>23467</v>
      </c>
      <c r="F136" s="152">
        <v>44256</v>
      </c>
      <c r="G136" s="75">
        <f t="shared" si="1"/>
        <v>15</v>
      </c>
      <c r="H136" s="149" t="s">
        <v>189</v>
      </c>
      <c r="I136" s="166" t="s">
        <v>476</v>
      </c>
      <c r="J136" s="149" t="s">
        <v>312</v>
      </c>
      <c r="K136" s="149" t="s">
        <v>480</v>
      </c>
      <c r="L136" s="91"/>
      <c r="M136" s="149">
        <v>100</v>
      </c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</row>
    <row r="137" spans="1:951" ht="15.5" x14ac:dyDescent="0.35">
      <c r="A137" s="90" t="s">
        <v>151</v>
      </c>
      <c r="B137" s="145">
        <v>11486360</v>
      </c>
      <c r="C137" s="146" t="s">
        <v>440</v>
      </c>
      <c r="D137" s="151">
        <v>36814</v>
      </c>
      <c r="E137" s="151">
        <v>27281</v>
      </c>
      <c r="F137" s="151">
        <v>44886</v>
      </c>
      <c r="G137" s="75">
        <f t="shared" ref="G137:G173" si="2">IF(F137&gt;0,INT(YEARFRAC(F137,D137)),0)</f>
        <v>22</v>
      </c>
      <c r="H137" s="146" t="s">
        <v>189</v>
      </c>
      <c r="I137" s="166" t="s">
        <v>476</v>
      </c>
      <c r="J137" s="146" t="s">
        <v>312</v>
      </c>
      <c r="K137" s="146" t="s">
        <v>480</v>
      </c>
      <c r="L137" s="91"/>
      <c r="M137" s="146">
        <v>100</v>
      </c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</row>
    <row r="138" spans="1:951" s="87" customFormat="1" ht="15.5" x14ac:dyDescent="0.35">
      <c r="A138" s="90" t="s">
        <v>151</v>
      </c>
      <c r="B138" s="145">
        <v>2804669</v>
      </c>
      <c r="C138" s="146" t="s">
        <v>441</v>
      </c>
      <c r="D138" s="151">
        <v>29998</v>
      </c>
      <c r="E138" s="151">
        <v>18276</v>
      </c>
      <c r="F138" s="151">
        <v>34669</v>
      </c>
      <c r="G138" s="75">
        <f t="shared" si="2"/>
        <v>12</v>
      </c>
      <c r="H138" s="146" t="s">
        <v>189</v>
      </c>
      <c r="I138" s="166" t="s">
        <v>476</v>
      </c>
      <c r="J138" s="146" t="s">
        <v>150</v>
      </c>
      <c r="K138" s="146" t="s">
        <v>480</v>
      </c>
      <c r="L138" s="91"/>
      <c r="M138" s="146">
        <v>100</v>
      </c>
    </row>
    <row r="139" spans="1:951" ht="15.5" x14ac:dyDescent="0.35">
      <c r="A139" s="90" t="s">
        <v>151</v>
      </c>
      <c r="B139" s="145">
        <v>3397611</v>
      </c>
      <c r="C139" s="146" t="s">
        <v>442</v>
      </c>
      <c r="D139" s="151">
        <v>36073</v>
      </c>
      <c r="E139" s="151">
        <v>17630</v>
      </c>
      <c r="F139" s="151">
        <v>41329</v>
      </c>
      <c r="G139" s="75">
        <f t="shared" si="2"/>
        <v>14</v>
      </c>
      <c r="H139" s="146" t="s">
        <v>185</v>
      </c>
      <c r="I139" s="166" t="s">
        <v>476</v>
      </c>
      <c r="J139" s="146" t="s">
        <v>150</v>
      </c>
      <c r="K139" s="146" t="s">
        <v>480</v>
      </c>
      <c r="L139" s="91"/>
      <c r="M139" s="146">
        <v>100</v>
      </c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</row>
    <row r="140" spans="1:951" ht="15.5" x14ac:dyDescent="0.35">
      <c r="A140" s="90" t="s">
        <v>151</v>
      </c>
      <c r="B140" s="145">
        <v>6373022</v>
      </c>
      <c r="C140" s="146" t="s">
        <v>443</v>
      </c>
      <c r="D140" s="151">
        <v>36815</v>
      </c>
      <c r="E140" s="151">
        <v>22332</v>
      </c>
      <c r="F140" s="151">
        <v>44682</v>
      </c>
      <c r="G140" s="75">
        <f t="shared" si="2"/>
        <v>21</v>
      </c>
      <c r="H140" s="146" t="s">
        <v>185</v>
      </c>
      <c r="I140" s="166" t="s">
        <v>476</v>
      </c>
      <c r="J140" s="146" t="s">
        <v>313</v>
      </c>
      <c r="K140" s="146" t="s">
        <v>480</v>
      </c>
      <c r="L140" s="91"/>
      <c r="M140" s="146">
        <v>100</v>
      </c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</row>
    <row r="141" spans="1:951" ht="15.5" x14ac:dyDescent="0.35">
      <c r="A141" s="90" t="s">
        <v>151</v>
      </c>
      <c r="B141" s="145">
        <v>5583018</v>
      </c>
      <c r="C141" s="146" t="s">
        <v>444</v>
      </c>
      <c r="D141" s="151">
        <v>31793</v>
      </c>
      <c r="E141" s="151">
        <v>21695</v>
      </c>
      <c r="F141" s="151">
        <v>39629</v>
      </c>
      <c r="G141" s="75">
        <f t="shared" si="2"/>
        <v>21</v>
      </c>
      <c r="H141" s="146" t="s">
        <v>189</v>
      </c>
      <c r="I141" s="166" t="s">
        <v>476</v>
      </c>
      <c r="J141" s="146" t="s">
        <v>479</v>
      </c>
      <c r="K141" s="146" t="s">
        <v>480</v>
      </c>
      <c r="L141" s="91"/>
      <c r="M141" s="146">
        <v>100</v>
      </c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</row>
    <row r="142" spans="1:951" ht="15.5" x14ac:dyDescent="0.35">
      <c r="A142" s="90" t="s">
        <v>151</v>
      </c>
      <c r="B142" s="145">
        <v>4907038</v>
      </c>
      <c r="C142" s="146" t="s">
        <v>445</v>
      </c>
      <c r="D142" s="151">
        <v>30690</v>
      </c>
      <c r="E142" s="151">
        <v>14839</v>
      </c>
      <c r="F142" s="151">
        <v>33725</v>
      </c>
      <c r="G142" s="75">
        <f t="shared" si="2"/>
        <v>8</v>
      </c>
      <c r="H142" s="146" t="s">
        <v>189</v>
      </c>
      <c r="I142" s="166" t="s">
        <v>476</v>
      </c>
      <c r="J142" s="146" t="s">
        <v>150</v>
      </c>
      <c r="K142" s="146" t="s">
        <v>480</v>
      </c>
      <c r="L142" s="91"/>
      <c r="M142" s="146">
        <v>88</v>
      </c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</row>
    <row r="143" spans="1:951" ht="15.5" x14ac:dyDescent="0.35">
      <c r="A143" s="90" t="s">
        <v>151</v>
      </c>
      <c r="B143" s="145">
        <v>12048455</v>
      </c>
      <c r="C143" s="146" t="s">
        <v>446</v>
      </c>
      <c r="D143" s="151">
        <v>36708</v>
      </c>
      <c r="E143" s="151">
        <v>27402</v>
      </c>
      <c r="F143" s="151">
        <v>44886</v>
      </c>
      <c r="G143" s="75">
        <f t="shared" si="2"/>
        <v>22</v>
      </c>
      <c r="H143" s="146" t="s">
        <v>189</v>
      </c>
      <c r="I143" s="166" t="s">
        <v>476</v>
      </c>
      <c r="J143" s="146" t="s">
        <v>150</v>
      </c>
      <c r="K143" s="146" t="s">
        <v>480</v>
      </c>
      <c r="L143" s="91"/>
      <c r="M143" s="146">
        <v>100</v>
      </c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</row>
    <row r="144" spans="1:951" ht="15.5" x14ac:dyDescent="0.35">
      <c r="A144" s="90" t="s">
        <v>151</v>
      </c>
      <c r="B144" s="145">
        <v>5976576</v>
      </c>
      <c r="C144" s="146" t="s">
        <v>447</v>
      </c>
      <c r="D144" s="151">
        <v>35737</v>
      </c>
      <c r="E144" s="151">
        <v>22985</v>
      </c>
      <c r="F144" s="151">
        <v>43308</v>
      </c>
      <c r="G144" s="75">
        <f t="shared" si="2"/>
        <v>20</v>
      </c>
      <c r="H144" s="146" t="s">
        <v>189</v>
      </c>
      <c r="I144" s="166" t="s">
        <v>476</v>
      </c>
      <c r="J144" s="146" t="s">
        <v>312</v>
      </c>
      <c r="K144" s="146" t="s">
        <v>480</v>
      </c>
      <c r="L144" s="91"/>
      <c r="M144" s="146">
        <v>100</v>
      </c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</row>
    <row r="145" spans="1:13" ht="15.5" x14ac:dyDescent="0.35">
      <c r="A145" s="90" t="s">
        <v>151</v>
      </c>
      <c r="B145" s="145">
        <v>11161906</v>
      </c>
      <c r="C145" s="146" t="s">
        <v>448</v>
      </c>
      <c r="D145" s="151">
        <v>36814</v>
      </c>
      <c r="E145" s="151">
        <v>26629</v>
      </c>
      <c r="F145" s="151">
        <v>45269</v>
      </c>
      <c r="G145" s="75">
        <f t="shared" si="2"/>
        <v>23</v>
      </c>
      <c r="H145" s="146" t="s">
        <v>189</v>
      </c>
      <c r="I145" s="166" t="s">
        <v>476</v>
      </c>
      <c r="J145" s="146" t="s">
        <v>150</v>
      </c>
      <c r="K145" s="146" t="s">
        <v>480</v>
      </c>
      <c r="L145" s="91"/>
      <c r="M145" s="146">
        <v>100</v>
      </c>
    </row>
    <row r="146" spans="1:13" ht="15.5" x14ac:dyDescent="0.35">
      <c r="A146" s="90" t="s">
        <v>151</v>
      </c>
      <c r="B146" s="145">
        <v>3733051</v>
      </c>
      <c r="C146" s="146" t="s">
        <v>449</v>
      </c>
      <c r="D146" s="151">
        <v>29144</v>
      </c>
      <c r="E146" s="151">
        <v>17173</v>
      </c>
      <c r="F146" s="151">
        <v>36617</v>
      </c>
      <c r="G146" s="75">
        <f t="shared" si="2"/>
        <v>20</v>
      </c>
      <c r="H146" s="146" t="s">
        <v>189</v>
      </c>
      <c r="I146" s="166" t="s">
        <v>476</v>
      </c>
      <c r="J146" s="146" t="s">
        <v>150</v>
      </c>
      <c r="K146" s="146" t="s">
        <v>480</v>
      </c>
      <c r="L146" s="91"/>
      <c r="M146" s="146">
        <v>100</v>
      </c>
    </row>
    <row r="147" spans="1:13" ht="15.5" x14ac:dyDescent="0.35">
      <c r="A147" s="90" t="s">
        <v>151</v>
      </c>
      <c r="B147" s="145">
        <v>6065061</v>
      </c>
      <c r="C147" s="146" t="s">
        <v>450</v>
      </c>
      <c r="D147" s="151">
        <v>37622</v>
      </c>
      <c r="E147" s="151">
        <v>22509</v>
      </c>
      <c r="F147" s="151">
        <v>42215</v>
      </c>
      <c r="G147" s="75">
        <f t="shared" si="2"/>
        <v>12</v>
      </c>
      <c r="H147" s="146" t="s">
        <v>189</v>
      </c>
      <c r="I147" s="166" t="s">
        <v>476</v>
      </c>
      <c r="J147" s="146" t="s">
        <v>312</v>
      </c>
      <c r="K147" s="146" t="s">
        <v>480</v>
      </c>
      <c r="L147" s="91"/>
      <c r="M147" s="146">
        <v>100</v>
      </c>
    </row>
    <row r="148" spans="1:13" ht="15.5" x14ac:dyDescent="0.35">
      <c r="A148" s="90" t="s">
        <v>151</v>
      </c>
      <c r="B148" s="145">
        <v>6730944</v>
      </c>
      <c r="C148" s="146" t="s">
        <v>451</v>
      </c>
      <c r="D148" s="151">
        <v>35737</v>
      </c>
      <c r="E148" s="151">
        <v>26003</v>
      </c>
      <c r="F148" s="151">
        <v>44886</v>
      </c>
      <c r="G148" s="75">
        <f t="shared" si="2"/>
        <v>25</v>
      </c>
      <c r="H148" s="146" t="s">
        <v>185</v>
      </c>
      <c r="I148" s="166" t="s">
        <v>476</v>
      </c>
      <c r="J148" s="146" t="s">
        <v>313</v>
      </c>
      <c r="K148" s="146" t="s">
        <v>480</v>
      </c>
      <c r="L148" s="91"/>
      <c r="M148" s="146">
        <v>100</v>
      </c>
    </row>
    <row r="149" spans="1:13" ht="15.5" x14ac:dyDescent="0.35">
      <c r="A149" s="90" t="s">
        <v>151</v>
      </c>
      <c r="B149" s="145">
        <v>5963786</v>
      </c>
      <c r="C149" s="146" t="s">
        <v>452</v>
      </c>
      <c r="D149" s="151">
        <v>37165</v>
      </c>
      <c r="E149" s="151">
        <v>21508</v>
      </c>
      <c r="F149" s="151">
        <v>43525</v>
      </c>
      <c r="G149" s="75">
        <f t="shared" si="2"/>
        <v>17</v>
      </c>
      <c r="H149" s="146" t="s">
        <v>189</v>
      </c>
      <c r="I149" s="166" t="s">
        <v>476</v>
      </c>
      <c r="J149" s="146" t="s">
        <v>312</v>
      </c>
      <c r="K149" s="146" t="s">
        <v>480</v>
      </c>
      <c r="L149" s="91"/>
      <c r="M149" s="146">
        <v>100</v>
      </c>
    </row>
    <row r="150" spans="1:13" ht="15.5" x14ac:dyDescent="0.35">
      <c r="A150" s="90" t="s">
        <v>151</v>
      </c>
      <c r="B150" s="145">
        <v>4842274</v>
      </c>
      <c r="C150" s="146" t="s">
        <v>453</v>
      </c>
      <c r="D150" s="151">
        <v>34592</v>
      </c>
      <c r="E150" s="151">
        <v>18264</v>
      </c>
      <c r="F150" s="151">
        <v>39388</v>
      </c>
      <c r="G150" s="75">
        <f t="shared" si="2"/>
        <v>13</v>
      </c>
      <c r="H150" s="146" t="s">
        <v>189</v>
      </c>
      <c r="I150" s="166" t="s">
        <v>476</v>
      </c>
      <c r="J150" s="146" t="s">
        <v>150</v>
      </c>
      <c r="K150" s="146" t="s">
        <v>480</v>
      </c>
      <c r="L150" s="91"/>
      <c r="M150" s="146">
        <v>100</v>
      </c>
    </row>
    <row r="151" spans="1:13" ht="15.5" x14ac:dyDescent="0.35">
      <c r="A151" s="90" t="s">
        <v>151</v>
      </c>
      <c r="B151" s="145">
        <v>3874051</v>
      </c>
      <c r="C151" s="146" t="s">
        <v>454</v>
      </c>
      <c r="D151" s="151">
        <v>32266</v>
      </c>
      <c r="E151" s="151">
        <v>19001</v>
      </c>
      <c r="F151" s="151">
        <v>37602</v>
      </c>
      <c r="G151" s="75">
        <f t="shared" si="2"/>
        <v>14</v>
      </c>
      <c r="H151" s="146" t="s">
        <v>189</v>
      </c>
      <c r="I151" s="166" t="s">
        <v>476</v>
      </c>
      <c r="J151" s="146" t="s">
        <v>150</v>
      </c>
      <c r="K151" s="146" t="s">
        <v>480</v>
      </c>
      <c r="L151" s="91"/>
      <c r="M151" s="146">
        <v>100</v>
      </c>
    </row>
    <row r="152" spans="1:13" ht="15.5" x14ac:dyDescent="0.35">
      <c r="A152" s="90" t="s">
        <v>151</v>
      </c>
      <c r="B152" s="145">
        <v>2173754</v>
      </c>
      <c r="C152" s="146" t="s">
        <v>455</v>
      </c>
      <c r="D152" s="151">
        <v>31413</v>
      </c>
      <c r="E152" s="151">
        <v>17044</v>
      </c>
      <c r="F152" s="151">
        <v>36251</v>
      </c>
      <c r="G152" s="75">
        <f t="shared" si="2"/>
        <v>13</v>
      </c>
      <c r="H152" s="146" t="s">
        <v>189</v>
      </c>
      <c r="I152" s="166" t="s">
        <v>476</v>
      </c>
      <c r="J152" s="146" t="s">
        <v>312</v>
      </c>
      <c r="K152" s="146" t="s">
        <v>480</v>
      </c>
      <c r="L152" s="91"/>
      <c r="M152" s="146">
        <v>100</v>
      </c>
    </row>
    <row r="153" spans="1:13" ht="15.5" x14ac:dyDescent="0.35">
      <c r="A153" s="90" t="s">
        <v>151</v>
      </c>
      <c r="B153" s="145">
        <v>4887422</v>
      </c>
      <c r="C153" s="146" t="s">
        <v>456</v>
      </c>
      <c r="D153" s="151">
        <v>32599</v>
      </c>
      <c r="E153" s="151">
        <v>21274</v>
      </c>
      <c r="F153" s="151">
        <v>44256</v>
      </c>
      <c r="G153" s="75">
        <f t="shared" si="2"/>
        <v>31</v>
      </c>
      <c r="H153" s="146" t="s">
        <v>185</v>
      </c>
      <c r="I153" s="166" t="s">
        <v>476</v>
      </c>
      <c r="J153" s="146" t="s">
        <v>313</v>
      </c>
      <c r="K153" s="146" t="s">
        <v>480</v>
      </c>
      <c r="L153" s="91"/>
      <c r="M153" s="146">
        <v>100</v>
      </c>
    </row>
    <row r="154" spans="1:13" ht="15.5" x14ac:dyDescent="0.35">
      <c r="A154" s="90" t="s">
        <v>151</v>
      </c>
      <c r="B154" s="145">
        <v>12417907</v>
      </c>
      <c r="C154" s="146" t="s">
        <v>457</v>
      </c>
      <c r="D154" s="151">
        <v>37351</v>
      </c>
      <c r="E154" s="151">
        <v>27003</v>
      </c>
      <c r="F154" s="151">
        <v>43892</v>
      </c>
      <c r="G154" s="75">
        <f t="shared" si="2"/>
        <v>17</v>
      </c>
      <c r="H154" s="146" t="s">
        <v>189</v>
      </c>
      <c r="I154" s="166" t="s">
        <v>476</v>
      </c>
      <c r="J154" s="146" t="s">
        <v>312</v>
      </c>
      <c r="K154" s="146" t="s">
        <v>480</v>
      </c>
      <c r="L154" s="91"/>
      <c r="M154" s="146">
        <v>100</v>
      </c>
    </row>
    <row r="155" spans="1:13" ht="15.5" x14ac:dyDescent="0.35">
      <c r="A155" s="90" t="s">
        <v>151</v>
      </c>
      <c r="B155" s="145">
        <v>2944597</v>
      </c>
      <c r="C155" s="146" t="s">
        <v>458</v>
      </c>
      <c r="D155" s="151">
        <v>39181</v>
      </c>
      <c r="E155" s="151">
        <v>16484</v>
      </c>
      <c r="F155" s="151">
        <v>45080</v>
      </c>
      <c r="G155" s="75">
        <f t="shared" si="2"/>
        <v>16</v>
      </c>
      <c r="H155" s="146" t="s">
        <v>189</v>
      </c>
      <c r="I155" s="166" t="s">
        <v>476</v>
      </c>
      <c r="J155" s="146" t="s">
        <v>312</v>
      </c>
      <c r="K155" s="146" t="s">
        <v>480</v>
      </c>
      <c r="L155" s="91"/>
      <c r="M155" s="146">
        <v>100</v>
      </c>
    </row>
    <row r="156" spans="1:13" ht="15.5" x14ac:dyDescent="0.35">
      <c r="A156" s="90" t="s">
        <v>151</v>
      </c>
      <c r="B156" s="145">
        <v>4171438</v>
      </c>
      <c r="C156" s="146" t="s">
        <v>459</v>
      </c>
      <c r="D156" s="151">
        <v>38621</v>
      </c>
      <c r="E156" s="151">
        <v>20047</v>
      </c>
      <c r="F156" s="151">
        <v>43164</v>
      </c>
      <c r="G156" s="75">
        <f t="shared" si="2"/>
        <v>12</v>
      </c>
      <c r="H156" s="146" t="s">
        <v>185</v>
      </c>
      <c r="I156" s="166" t="s">
        <v>476</v>
      </c>
      <c r="J156" s="146" t="s">
        <v>312</v>
      </c>
      <c r="K156" s="146" t="s">
        <v>480</v>
      </c>
      <c r="L156" s="91"/>
      <c r="M156" s="146">
        <v>100</v>
      </c>
    </row>
    <row r="157" spans="1:13" ht="15.5" x14ac:dyDescent="0.35">
      <c r="A157" s="90" t="s">
        <v>151</v>
      </c>
      <c r="B157" s="145">
        <v>3813096</v>
      </c>
      <c r="C157" s="146" t="s">
        <v>460</v>
      </c>
      <c r="D157" s="151">
        <v>28231</v>
      </c>
      <c r="E157" s="151">
        <v>18589</v>
      </c>
      <c r="F157" s="151">
        <v>36861</v>
      </c>
      <c r="G157" s="75">
        <f t="shared" si="2"/>
        <v>23</v>
      </c>
      <c r="H157" s="146" t="s">
        <v>189</v>
      </c>
      <c r="I157" s="166" t="s">
        <v>476</v>
      </c>
      <c r="J157" s="146" t="s">
        <v>312</v>
      </c>
      <c r="K157" s="146" t="s">
        <v>480</v>
      </c>
      <c r="L157" s="91"/>
      <c r="M157" s="146">
        <v>100</v>
      </c>
    </row>
    <row r="158" spans="1:13" ht="15.5" x14ac:dyDescent="0.35">
      <c r="A158" s="90" t="s">
        <v>151</v>
      </c>
      <c r="B158" s="145">
        <v>3475452</v>
      </c>
      <c r="C158" s="146" t="s">
        <v>461</v>
      </c>
      <c r="D158" s="151">
        <v>29952</v>
      </c>
      <c r="E158" s="151">
        <v>17680</v>
      </c>
      <c r="F158" s="151">
        <v>33270</v>
      </c>
      <c r="G158" s="75">
        <f t="shared" si="2"/>
        <v>9</v>
      </c>
      <c r="H158" s="146" t="s">
        <v>189</v>
      </c>
      <c r="I158" s="166" t="s">
        <v>476</v>
      </c>
      <c r="J158" s="146" t="s">
        <v>150</v>
      </c>
      <c r="K158" s="146" t="s">
        <v>480</v>
      </c>
      <c r="L158" s="91"/>
      <c r="M158" s="146">
        <v>85</v>
      </c>
    </row>
    <row r="159" spans="1:13" ht="15.5" x14ac:dyDescent="0.35">
      <c r="A159" s="90" t="s">
        <v>151</v>
      </c>
      <c r="B159" s="145">
        <v>3347440</v>
      </c>
      <c r="C159" s="146" t="s">
        <v>462</v>
      </c>
      <c r="D159" s="151">
        <v>29952</v>
      </c>
      <c r="E159" s="151">
        <v>16825</v>
      </c>
      <c r="F159" s="151">
        <v>36340</v>
      </c>
      <c r="G159" s="75">
        <f t="shared" si="2"/>
        <v>17</v>
      </c>
      <c r="H159" s="146" t="s">
        <v>189</v>
      </c>
      <c r="I159" s="166" t="s">
        <v>476</v>
      </c>
      <c r="J159" s="146" t="s">
        <v>150</v>
      </c>
      <c r="K159" s="146" t="s">
        <v>480</v>
      </c>
      <c r="L159" s="91"/>
      <c r="M159" s="146">
        <v>100</v>
      </c>
    </row>
    <row r="160" spans="1:13" ht="15.5" x14ac:dyDescent="0.35">
      <c r="A160" s="90" t="s">
        <v>151</v>
      </c>
      <c r="B160" s="145">
        <v>5184147</v>
      </c>
      <c r="C160" s="146" t="s">
        <v>463</v>
      </c>
      <c r="D160" s="151">
        <v>34592</v>
      </c>
      <c r="E160" s="151">
        <v>18264</v>
      </c>
      <c r="F160" s="151">
        <v>42491</v>
      </c>
      <c r="G160" s="75">
        <f t="shared" si="2"/>
        <v>21</v>
      </c>
      <c r="H160" s="146" t="s">
        <v>189</v>
      </c>
      <c r="I160" s="166" t="s">
        <v>476</v>
      </c>
      <c r="J160" s="146" t="s">
        <v>313</v>
      </c>
      <c r="K160" s="146" t="s">
        <v>480</v>
      </c>
      <c r="L160" s="91"/>
      <c r="M160" s="146">
        <v>100</v>
      </c>
    </row>
    <row r="161" spans="1:13" ht="15.5" x14ac:dyDescent="0.35">
      <c r="A161" s="90" t="s">
        <v>151</v>
      </c>
      <c r="B161" s="145">
        <v>3521519</v>
      </c>
      <c r="C161" s="146" t="s">
        <v>464</v>
      </c>
      <c r="D161" s="151">
        <v>30696</v>
      </c>
      <c r="E161" s="151">
        <v>17670</v>
      </c>
      <c r="F161" s="151">
        <v>36251</v>
      </c>
      <c r="G161" s="75">
        <f t="shared" si="2"/>
        <v>15</v>
      </c>
      <c r="H161" s="146" t="s">
        <v>185</v>
      </c>
      <c r="I161" s="166" t="s">
        <v>476</v>
      </c>
      <c r="J161" s="146" t="s">
        <v>312</v>
      </c>
      <c r="K161" s="146" t="s">
        <v>480</v>
      </c>
      <c r="L161" s="91"/>
      <c r="M161" s="146">
        <v>100</v>
      </c>
    </row>
    <row r="162" spans="1:13" ht="15.5" x14ac:dyDescent="0.35">
      <c r="A162" s="90" t="s">
        <v>151</v>
      </c>
      <c r="B162" s="145">
        <v>3086194</v>
      </c>
      <c r="C162" s="147" t="s">
        <v>475</v>
      </c>
      <c r="D162" s="151">
        <v>40457</v>
      </c>
      <c r="E162" s="151">
        <v>16295</v>
      </c>
      <c r="F162" s="151">
        <v>40740</v>
      </c>
      <c r="G162" s="75">
        <f t="shared" si="2"/>
        <v>0</v>
      </c>
      <c r="H162" s="146" t="s">
        <v>189</v>
      </c>
      <c r="I162" s="166" t="s">
        <v>476</v>
      </c>
      <c r="J162" s="146" t="s">
        <v>312</v>
      </c>
      <c r="K162" s="146" t="s">
        <v>148</v>
      </c>
      <c r="L162" s="91"/>
      <c r="M162" s="146">
        <v>100</v>
      </c>
    </row>
    <row r="163" spans="1:13" ht="15.5" x14ac:dyDescent="0.35">
      <c r="A163" s="90" t="s">
        <v>151</v>
      </c>
      <c r="B163" s="145">
        <v>7094292</v>
      </c>
      <c r="C163" s="146" t="s">
        <v>465</v>
      </c>
      <c r="D163" s="151">
        <v>39181</v>
      </c>
      <c r="E163" s="151">
        <v>24357</v>
      </c>
      <c r="F163" s="151">
        <v>44683</v>
      </c>
      <c r="G163" s="75">
        <f t="shared" si="2"/>
        <v>15</v>
      </c>
      <c r="H163" s="146" t="s">
        <v>189</v>
      </c>
      <c r="I163" s="166" t="s">
        <v>476</v>
      </c>
      <c r="J163" s="146" t="s">
        <v>149</v>
      </c>
      <c r="K163" s="146" t="s">
        <v>315</v>
      </c>
      <c r="L163" s="91"/>
      <c r="M163" s="146">
        <v>100</v>
      </c>
    </row>
    <row r="164" spans="1:13" ht="15.5" x14ac:dyDescent="0.35">
      <c r="A164" s="90" t="s">
        <v>151</v>
      </c>
      <c r="B164" s="145">
        <v>4814092</v>
      </c>
      <c r="C164" s="146" t="s">
        <v>466</v>
      </c>
      <c r="D164" s="151">
        <v>34592</v>
      </c>
      <c r="E164" s="151">
        <v>18264</v>
      </c>
      <c r="F164" s="151">
        <v>43164</v>
      </c>
      <c r="G164" s="75">
        <f t="shared" si="2"/>
        <v>23</v>
      </c>
      <c r="H164" s="146" t="s">
        <v>185</v>
      </c>
      <c r="I164" s="166" t="s">
        <v>476</v>
      </c>
      <c r="J164" s="146" t="s">
        <v>313</v>
      </c>
      <c r="K164" s="146" t="s">
        <v>480</v>
      </c>
      <c r="L164" s="91"/>
      <c r="M164" s="146">
        <v>100</v>
      </c>
    </row>
    <row r="165" spans="1:13" ht="15.5" x14ac:dyDescent="0.35">
      <c r="A165" s="90" t="s">
        <v>151</v>
      </c>
      <c r="B165" s="145">
        <v>3949167</v>
      </c>
      <c r="C165" s="146" t="s">
        <v>467</v>
      </c>
      <c r="D165" s="151">
        <v>33848</v>
      </c>
      <c r="E165" s="151">
        <v>21186</v>
      </c>
      <c r="F165" s="151">
        <v>37803</v>
      </c>
      <c r="G165" s="75">
        <f t="shared" si="2"/>
        <v>10</v>
      </c>
      <c r="H165" s="146" t="s">
        <v>189</v>
      </c>
      <c r="I165" s="166" t="s">
        <v>476</v>
      </c>
      <c r="J165" s="146" t="s">
        <v>313</v>
      </c>
      <c r="K165" s="146" t="s">
        <v>480</v>
      </c>
      <c r="L165" s="91"/>
      <c r="M165" s="146">
        <v>100</v>
      </c>
    </row>
    <row r="166" spans="1:13" ht="15.5" x14ac:dyDescent="0.35">
      <c r="A166" s="90" t="s">
        <v>151</v>
      </c>
      <c r="B166" s="145">
        <v>4473019</v>
      </c>
      <c r="C166" s="146" t="s">
        <v>468</v>
      </c>
      <c r="D166" s="151">
        <v>33848</v>
      </c>
      <c r="E166" s="151">
        <v>21186</v>
      </c>
      <c r="F166" s="151">
        <v>40908</v>
      </c>
      <c r="G166" s="75">
        <f t="shared" si="2"/>
        <v>19</v>
      </c>
      <c r="H166" s="146" t="s">
        <v>185</v>
      </c>
      <c r="I166" s="166" t="s">
        <v>476</v>
      </c>
      <c r="J166" s="146" t="s">
        <v>312</v>
      </c>
      <c r="K166" s="146" t="s">
        <v>480</v>
      </c>
      <c r="L166" s="91"/>
      <c r="M166" s="146">
        <v>100</v>
      </c>
    </row>
    <row r="167" spans="1:13" ht="15.5" x14ac:dyDescent="0.35">
      <c r="A167" s="90" t="s">
        <v>151</v>
      </c>
      <c r="B167" s="145">
        <v>2640786</v>
      </c>
      <c r="C167" s="146" t="s">
        <v>484</v>
      </c>
      <c r="D167" s="151">
        <v>30011</v>
      </c>
      <c r="E167" s="151">
        <v>17980</v>
      </c>
      <c r="F167" s="151">
        <v>34182</v>
      </c>
      <c r="G167" s="75">
        <f t="shared" si="2"/>
        <v>11</v>
      </c>
      <c r="H167" s="146" t="s">
        <v>189</v>
      </c>
      <c r="I167" s="167" t="s">
        <v>491</v>
      </c>
      <c r="J167" s="146" t="s">
        <v>313</v>
      </c>
      <c r="K167" s="146" t="s">
        <v>480</v>
      </c>
      <c r="L167" s="91"/>
      <c r="M167" s="146">
        <v>96</v>
      </c>
    </row>
    <row r="168" spans="1:13" ht="15.5" x14ac:dyDescent="0.35">
      <c r="A168" s="90" t="s">
        <v>151</v>
      </c>
      <c r="B168" s="145">
        <v>3981900</v>
      </c>
      <c r="C168" s="146" t="s">
        <v>485</v>
      </c>
      <c r="D168" s="151">
        <v>26511</v>
      </c>
      <c r="E168" s="151">
        <v>31048</v>
      </c>
      <c r="F168" s="151">
        <v>32158</v>
      </c>
      <c r="G168" s="75">
        <f t="shared" si="2"/>
        <v>15</v>
      </c>
      <c r="H168" s="146" t="s">
        <v>189</v>
      </c>
      <c r="I168" s="167" t="s">
        <v>491</v>
      </c>
      <c r="J168" s="146" t="s">
        <v>313</v>
      </c>
      <c r="K168" s="146" t="s">
        <v>480</v>
      </c>
      <c r="L168" s="91"/>
      <c r="M168" s="146">
        <v>70</v>
      </c>
    </row>
    <row r="169" spans="1:13" ht="15.5" x14ac:dyDescent="0.35">
      <c r="A169" s="90" t="s">
        <v>151</v>
      </c>
      <c r="B169" s="145">
        <v>6064021</v>
      </c>
      <c r="C169" s="146" t="s">
        <v>486</v>
      </c>
      <c r="D169" s="151">
        <v>34043</v>
      </c>
      <c r="E169" s="151">
        <v>21186</v>
      </c>
      <c r="F169" s="151">
        <v>38687</v>
      </c>
      <c r="G169" s="75">
        <f t="shared" si="2"/>
        <v>12</v>
      </c>
      <c r="H169" s="146" t="s">
        <v>189</v>
      </c>
      <c r="I169" s="167" t="s">
        <v>491</v>
      </c>
      <c r="J169" s="146" t="s">
        <v>312</v>
      </c>
      <c r="K169" s="146" t="s">
        <v>148</v>
      </c>
      <c r="L169" s="91"/>
      <c r="M169" s="146">
        <v>60</v>
      </c>
    </row>
    <row r="170" spans="1:13" ht="15.5" x14ac:dyDescent="0.35">
      <c r="A170" s="90" t="s">
        <v>151</v>
      </c>
      <c r="B170" s="145">
        <v>3554612</v>
      </c>
      <c r="C170" s="146" t="s">
        <v>487</v>
      </c>
      <c r="D170" s="151">
        <v>32599</v>
      </c>
      <c r="E170" s="151">
        <v>16849</v>
      </c>
      <c r="F170" s="151">
        <v>39417</v>
      </c>
      <c r="G170" s="75">
        <f t="shared" si="2"/>
        <v>18</v>
      </c>
      <c r="H170" s="146" t="s">
        <v>189</v>
      </c>
      <c r="I170" s="167" t="s">
        <v>491</v>
      </c>
      <c r="J170" s="146" t="s">
        <v>312</v>
      </c>
      <c r="K170" s="146" t="s">
        <v>148</v>
      </c>
      <c r="L170" s="91"/>
      <c r="M170" s="146">
        <v>70</v>
      </c>
    </row>
    <row r="171" spans="1:13" ht="15.5" x14ac:dyDescent="0.35">
      <c r="A171" s="90" t="s">
        <v>151</v>
      </c>
      <c r="B171" s="145">
        <v>5518097</v>
      </c>
      <c r="C171" s="146" t="s">
        <v>488</v>
      </c>
      <c r="D171" s="151">
        <v>36815</v>
      </c>
      <c r="E171" s="151">
        <v>22423</v>
      </c>
      <c r="F171" s="151">
        <v>42058</v>
      </c>
      <c r="G171" s="75">
        <f t="shared" si="2"/>
        <v>14</v>
      </c>
      <c r="H171" s="146" t="s">
        <v>189</v>
      </c>
      <c r="I171" s="167" t="s">
        <v>491</v>
      </c>
      <c r="J171" s="146" t="s">
        <v>312</v>
      </c>
      <c r="K171" s="146" t="s">
        <v>492</v>
      </c>
      <c r="L171" s="91"/>
      <c r="M171" s="146">
        <v>50</v>
      </c>
    </row>
    <row r="172" spans="1:13" ht="15.5" x14ac:dyDescent="0.35">
      <c r="A172" s="90" t="s">
        <v>151</v>
      </c>
      <c r="B172" s="145">
        <v>3565187</v>
      </c>
      <c r="C172" s="146" t="s">
        <v>489</v>
      </c>
      <c r="D172" s="151">
        <v>28430</v>
      </c>
      <c r="E172" s="151">
        <v>18000</v>
      </c>
      <c r="F172" s="151">
        <v>35034</v>
      </c>
      <c r="G172" s="75">
        <f t="shared" si="2"/>
        <v>18</v>
      </c>
      <c r="H172" s="146" t="s">
        <v>189</v>
      </c>
      <c r="I172" s="167" t="s">
        <v>491</v>
      </c>
      <c r="J172" s="146" t="s">
        <v>150</v>
      </c>
      <c r="K172" s="146" t="s">
        <v>480</v>
      </c>
      <c r="L172" s="91"/>
      <c r="M172" s="146">
        <v>92</v>
      </c>
    </row>
    <row r="173" spans="1:13" ht="15.5" x14ac:dyDescent="0.35">
      <c r="A173" s="90" t="s">
        <v>151</v>
      </c>
      <c r="B173" s="145">
        <v>5220053</v>
      </c>
      <c r="C173" s="146" t="s">
        <v>490</v>
      </c>
      <c r="D173" s="151">
        <v>36423</v>
      </c>
      <c r="E173" s="151">
        <v>21219</v>
      </c>
      <c r="F173" s="151">
        <v>43034</v>
      </c>
      <c r="G173" s="75">
        <f t="shared" si="2"/>
        <v>18</v>
      </c>
      <c r="H173" s="146" t="s">
        <v>185</v>
      </c>
      <c r="I173" s="167" t="s">
        <v>491</v>
      </c>
      <c r="J173" s="146" t="s">
        <v>312</v>
      </c>
      <c r="K173" s="146" t="s">
        <v>480</v>
      </c>
      <c r="L173" s="91"/>
      <c r="M173" s="146">
        <v>70</v>
      </c>
    </row>
    <row r="174" spans="1:13" ht="28.5" customHeight="1" thickBot="1" x14ac:dyDescent="0.6">
      <c r="A174" s="100"/>
      <c r="B174" s="96"/>
      <c r="C174" s="99">
        <f>COUNTIF(B9:B173,"&gt;0")</f>
        <v>165</v>
      </c>
      <c r="D174" s="98"/>
      <c r="E174" s="101"/>
      <c r="F174" s="101"/>
      <c r="G174" s="101"/>
      <c r="H174" s="101"/>
      <c r="I174" s="101"/>
      <c r="J174" s="101"/>
      <c r="K174" s="101"/>
      <c r="L174" s="101"/>
      <c r="M174" s="101"/>
    </row>
  </sheetData>
  <autoFilter ref="A7:FZ174" xr:uid="{00000000-0009-0000-0000-00000A000000}"/>
  <mergeCells count="3">
    <mergeCell ref="A5:H5"/>
    <mergeCell ref="I5:M5"/>
    <mergeCell ref="A3:J3"/>
  </mergeCells>
  <dataValidations count="2">
    <dataValidation operator="equal" allowBlank="1" showInputMessage="1" showErrorMessage="1" promptTitle="Registro obligatorio" prompt="Dato indispensable para el cálculo del Bono Fin de Año" sqref="E8:E173 I8:I173 B8:B166" xr:uid="{00000000-0002-0000-0A00-000000000000}">
      <formula1>0</formula1>
      <formula2>0</formula2>
    </dataValidation>
    <dataValidation operator="equal" allowBlank="1" showInputMessage="1" showErrorMessage="1" promptTitle="Registro obligatorio" prompt="Dato indispensable para el cálculo del Bono Fin de Año" sqref="J1:L1048576" xr:uid="{00000000-0002-0000-0A00-000001000000}"/>
  </dataValidations>
  <printOptions horizontalCentered="1" verticalCentered="1"/>
  <pageMargins left="0" right="0" top="0" bottom="0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5737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19</vt:i4>
      </vt:variant>
    </vt:vector>
  </HeadingPairs>
  <TitlesOfParts>
    <vt:vector size="26" baseType="lpstr">
      <vt:lpstr>LISTADO_IEU_POR_CODIGO</vt:lpstr>
      <vt:lpstr>RESUMEN</vt:lpstr>
      <vt:lpstr>RESUMEN_PRESUPUESTARIO</vt:lpstr>
      <vt:lpstr>RESUMEN_GENERAL</vt:lpstr>
      <vt:lpstr>DOC_FIJOS</vt:lpstr>
      <vt:lpstr>DOC_CONTRATADOS</vt:lpstr>
      <vt:lpstr>DOC_JUBILADOS</vt:lpstr>
      <vt:lpstr>DOC_CONTRATADOS!_FilterDatabase</vt:lpstr>
      <vt:lpstr>DOC_FIJOS!_FilterDatabase</vt:lpstr>
      <vt:lpstr>DOC_JUBILADOS!_FilterDatabase</vt:lpstr>
      <vt:lpstr>DOC_CONTRATADOS!_FilterDatabase_0</vt:lpstr>
      <vt:lpstr>DOC_FIJOS!_FilterDatabase_0</vt:lpstr>
      <vt:lpstr>DOC_JUBILADOS!_FilterDatabase_0</vt:lpstr>
      <vt:lpstr>DOC_CONTRATADOS!_FilterDatabase_0_0</vt:lpstr>
      <vt:lpstr>DOC_FIJOS!_FilterDatabase_0_0</vt:lpstr>
      <vt:lpstr>DOC_JUBILADOS!_FilterDatabase_0_0</vt:lpstr>
      <vt:lpstr>DOC_CONTRATADOS!_FilterDatabase_0_0_0</vt:lpstr>
      <vt:lpstr>DOC_FIJOS!_FilterDatabase_0_0_0</vt:lpstr>
      <vt:lpstr>DOC_JUBILADOS!_FilterDatabase_0_0_0</vt:lpstr>
      <vt:lpstr>DOC_CONTRATADOS!_FilterDatabase_0_0_0_0</vt:lpstr>
      <vt:lpstr>DOC_FIJOS!_FilterDatabase_0_0_0_0</vt:lpstr>
      <vt:lpstr>DOC_JUBILADOS!_FilterDatabase_0_0_0_0</vt:lpstr>
      <vt:lpstr>DOC_CONTRATADOS!_FilterDatabase_0_0_0_0_0</vt:lpstr>
      <vt:lpstr>DOC_FIJOS!_FilterDatabase_0_0_0_0_0</vt:lpstr>
      <vt:lpstr>DOC_JUBILADOS!_FilterDatabase_0_0_0_0_0</vt:lpstr>
      <vt:lpstr>CODIGO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Talento Humano06</dc:creator>
  <cp:lastModifiedBy>lucas.a carrizales ruiz</cp:lastModifiedBy>
  <cp:revision>21</cp:revision>
  <cp:lastPrinted>2015-10-30T21:26:15Z</cp:lastPrinted>
  <dcterms:created xsi:type="dcterms:W3CDTF">2015-10-22T15:14:49Z</dcterms:created>
  <dcterms:modified xsi:type="dcterms:W3CDTF">2025-07-28T18:23:00Z</dcterms:modified>
  <dc:language>es-VE</dc:language>
</cp:coreProperties>
</file>